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_DOC\25 05 15 - Uklid FEL\"/>
    </mc:Choice>
  </mc:AlternateContent>
  <xr:revisionPtr revIDLastSave="0" documentId="13_ncr:1_{850D536C-88AA-4035-BCBC-8C9FE770179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Úklid kategorie" sheetId="5" r:id="rId1"/>
    <sheet name="Úklid EC" sheetId="1" r:id="rId2"/>
    <sheet name=" Úklid EK" sheetId="7" r:id="rId3"/>
    <sheet name="Úklid EH" sheetId="16" r:id="rId4"/>
    <sheet name="Úklid EZ" sheetId="17" r:id="rId5"/>
    <sheet name="Úklid EL" sheetId="18" r:id="rId6"/>
    <sheet name="Úklid EP" sheetId="19" r:id="rId7"/>
    <sheet name="Úklid ES" sheetId="20" r:id="rId8"/>
    <sheet name="Úklid EU" sheetId="21" r:id="rId9"/>
    <sheet name="OKNA 1" sheetId="22" r:id="rId10"/>
    <sheet name="OKNA 2" sheetId="23" r:id="rId11"/>
  </sheets>
  <definedNames>
    <definedName name="_xlnm._FilterDatabase" localSheetId="2" hidden="1">' Úklid EK'!$A$7:$V$199</definedName>
    <definedName name="_xlnm._FilterDatabase" localSheetId="1" hidden="1">'Úklid EC'!$A$7:$V$58</definedName>
    <definedName name="_xlnm._FilterDatabase" localSheetId="3" hidden="1">'Úklid EH'!$A$7:$V$30</definedName>
    <definedName name="_xlnm._FilterDatabase" localSheetId="5" hidden="1">'Úklid EL'!$A$7:$V$100</definedName>
    <definedName name="_xlnm._FilterDatabase" localSheetId="6" hidden="1">'Úklid EP'!$A$7:$V$48</definedName>
    <definedName name="_xlnm._FilterDatabase" localSheetId="7" hidden="1">'Úklid ES'!$A$7:$V$62</definedName>
    <definedName name="_xlnm._FilterDatabase" localSheetId="8" hidden="1">'Úklid EU'!$A$7:$V$97</definedName>
    <definedName name="_xlnm._FilterDatabase" localSheetId="4" hidden="1">'Úklid EZ'!$A$7:$V$66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2" i="5" l="1"/>
  <c r="S14" i="18" l="1"/>
  <c r="U76" i="21"/>
  <c r="V76" i="21" s="1"/>
  <c r="U22" i="21"/>
  <c r="V22" i="21" s="1"/>
  <c r="U43" i="21"/>
  <c r="V43" i="21" s="1"/>
  <c r="U45" i="21"/>
  <c r="V45" i="21" s="1"/>
  <c r="U47" i="21"/>
  <c r="V47" i="21" s="1"/>
  <c r="U60" i="21"/>
  <c r="V60" i="21" s="1"/>
  <c r="U63" i="21"/>
  <c r="V63" i="21" s="1"/>
  <c r="U78" i="21"/>
  <c r="V78" i="21" s="1"/>
  <c r="U91" i="21"/>
  <c r="V91" i="21" s="1"/>
  <c r="U93" i="21"/>
  <c r="V93" i="21" s="1"/>
  <c r="U95" i="21"/>
  <c r="V95" i="21" s="1"/>
  <c r="U20" i="20"/>
  <c r="V20" i="20" s="1"/>
  <c r="U29" i="20"/>
  <c r="V29" i="20" s="1"/>
  <c r="U45" i="20"/>
  <c r="V45" i="20" s="1"/>
  <c r="U47" i="20"/>
  <c r="V47" i="20" s="1"/>
  <c r="U21" i="20"/>
  <c r="V21" i="20" s="1"/>
  <c r="U22" i="20"/>
  <c r="V22" i="20" s="1"/>
  <c r="U23" i="20"/>
  <c r="V23" i="20" s="1"/>
  <c r="U27" i="20"/>
  <c r="V27" i="20" s="1"/>
  <c r="U28" i="20"/>
  <c r="V28" i="20" s="1"/>
  <c r="U30" i="20"/>
  <c r="V30" i="20" s="1"/>
  <c r="U34" i="20"/>
  <c r="V34" i="20" s="1"/>
  <c r="U35" i="20"/>
  <c r="V35" i="20" s="1"/>
  <c r="U36" i="20"/>
  <c r="V36" i="20" s="1"/>
  <c r="U37" i="20"/>
  <c r="V37" i="20" s="1"/>
  <c r="U41" i="20"/>
  <c r="V41" i="20" s="1"/>
  <c r="U42" i="20"/>
  <c r="V42" i="20" s="1"/>
  <c r="U43" i="20"/>
  <c r="V43" i="20" s="1"/>
  <c r="U44" i="20"/>
  <c r="V44" i="20" s="1"/>
  <c r="U48" i="20"/>
  <c r="V48" i="20" s="1"/>
  <c r="U49" i="20"/>
  <c r="V49" i="20" s="1"/>
  <c r="U50" i="20"/>
  <c r="V50" i="20" s="1"/>
  <c r="U52" i="20"/>
  <c r="V52" i="20" s="1"/>
  <c r="U53" i="20"/>
  <c r="V53" i="20" s="1"/>
  <c r="U54" i="20"/>
  <c r="V54" i="20" s="1"/>
  <c r="U55" i="20"/>
  <c r="V55" i="20" s="1"/>
  <c r="U57" i="20"/>
  <c r="V57" i="20" s="1"/>
  <c r="U58" i="20"/>
  <c r="V58" i="20" s="1"/>
  <c r="U59" i="20"/>
  <c r="V59" i="20" s="1"/>
  <c r="U60" i="20"/>
  <c r="V60" i="20" s="1"/>
  <c r="U10" i="19"/>
  <c r="V10" i="19" s="1"/>
  <c r="U11" i="19"/>
  <c r="V11" i="19" s="1"/>
  <c r="U12" i="19"/>
  <c r="V12" i="19" s="1"/>
  <c r="U13" i="19"/>
  <c r="V13" i="19" s="1"/>
  <c r="U16" i="19"/>
  <c r="V16" i="19" s="1"/>
  <c r="U17" i="19"/>
  <c r="V17" i="19" s="1"/>
  <c r="U18" i="19"/>
  <c r="V18" i="19" s="1"/>
  <c r="U20" i="19"/>
  <c r="V20" i="19" s="1"/>
  <c r="U21" i="19"/>
  <c r="V21" i="19" s="1"/>
  <c r="U22" i="19"/>
  <c r="V22" i="19" s="1"/>
  <c r="U24" i="19"/>
  <c r="V24" i="19" s="1"/>
  <c r="U25" i="19"/>
  <c r="V25" i="19" s="1"/>
  <c r="U26" i="19"/>
  <c r="V26" i="19" s="1"/>
  <c r="U28" i="19"/>
  <c r="V28" i="19" s="1"/>
  <c r="U33" i="19"/>
  <c r="V33" i="19" s="1"/>
  <c r="U35" i="19"/>
  <c r="V35" i="19" s="1"/>
  <c r="U37" i="19"/>
  <c r="V37" i="19" s="1"/>
  <c r="U38" i="19"/>
  <c r="V38" i="19" s="1"/>
  <c r="U42" i="19"/>
  <c r="V42" i="19" s="1"/>
  <c r="U43" i="19"/>
  <c r="V43" i="19" s="1"/>
  <c r="U46" i="19"/>
  <c r="V46" i="19" s="1"/>
  <c r="U9" i="18"/>
  <c r="V9" i="18" s="1"/>
  <c r="U13" i="18"/>
  <c r="V13" i="18" s="1"/>
  <c r="U15" i="18"/>
  <c r="V15" i="18" s="1"/>
  <c r="U17" i="18"/>
  <c r="V17" i="18" s="1"/>
  <c r="U36" i="18"/>
  <c r="V36" i="18" s="1"/>
  <c r="U37" i="18"/>
  <c r="V37" i="18" s="1"/>
  <c r="U54" i="18"/>
  <c r="V54" i="18" s="1"/>
  <c r="U55" i="18"/>
  <c r="V55" i="18" s="1"/>
  <c r="U70" i="18"/>
  <c r="V70" i="18" s="1"/>
  <c r="U77" i="18"/>
  <c r="V77" i="18" s="1"/>
  <c r="U95" i="18"/>
  <c r="V95" i="18" s="1"/>
  <c r="U97" i="18"/>
  <c r="V97" i="18" s="1"/>
  <c r="R8" i="7"/>
  <c r="T8" i="7" s="1"/>
  <c r="U8" i="7" s="1"/>
  <c r="V8" i="7" s="1"/>
  <c r="V10" i="17"/>
  <c r="V12" i="17"/>
  <c r="V13" i="17"/>
  <c r="V20" i="17"/>
  <c r="V27" i="17"/>
  <c r="V29" i="17"/>
  <c r="V34" i="17"/>
  <c r="V38" i="17"/>
  <c r="V41" i="17"/>
  <c r="V47" i="17"/>
  <c r="V55" i="17"/>
  <c r="V56" i="17"/>
  <c r="U10" i="17"/>
  <c r="U12" i="17"/>
  <c r="U13" i="17"/>
  <c r="U20" i="17"/>
  <c r="U27" i="17"/>
  <c r="U29" i="17"/>
  <c r="U34" i="17"/>
  <c r="U38" i="17"/>
  <c r="U41" i="17"/>
  <c r="U47" i="17"/>
  <c r="U55" i="17"/>
  <c r="U56" i="17"/>
  <c r="V15" i="7"/>
  <c r="V20" i="7"/>
  <c r="V23" i="7"/>
  <c r="V28" i="7"/>
  <c r="V31" i="7"/>
  <c r="V32" i="7"/>
  <c r="V33" i="7"/>
  <c r="V35" i="7"/>
  <c r="V176" i="7"/>
  <c r="V197" i="7"/>
  <c r="U15" i="7"/>
  <c r="U20" i="7"/>
  <c r="U23" i="7"/>
  <c r="U28" i="7"/>
  <c r="U31" i="7"/>
  <c r="U32" i="7"/>
  <c r="U33" i="7"/>
  <c r="U35" i="7"/>
  <c r="U176" i="7"/>
  <c r="U197" i="7"/>
  <c r="S198" i="7"/>
  <c r="V21" i="1"/>
  <c r="V30" i="1"/>
  <c r="V52" i="1"/>
  <c r="V54" i="1"/>
  <c r="U21" i="1"/>
  <c r="U30" i="1"/>
  <c r="U52" i="1"/>
  <c r="U54" i="1"/>
  <c r="E68" i="19" l="1"/>
  <c r="E118" i="21" l="1"/>
  <c r="E83" i="20"/>
  <c r="E69" i="19"/>
  <c r="E121" i="18"/>
  <c r="E87" i="17"/>
  <c r="E51" i="16"/>
  <c r="E218" i="7"/>
  <c r="E79" i="1"/>
  <c r="G40" i="23" l="1"/>
  <c r="F40" i="23"/>
  <c r="F39" i="23"/>
  <c r="G39" i="23" s="1"/>
  <c r="G38" i="23"/>
  <c r="H41" i="23" s="1"/>
  <c r="F38" i="23"/>
  <c r="F33" i="23"/>
  <c r="G33" i="23" s="1"/>
  <c r="G32" i="23"/>
  <c r="F32" i="23"/>
  <c r="F31" i="23"/>
  <c r="G31" i="23" s="1"/>
  <c r="F30" i="23"/>
  <c r="G30" i="23" s="1"/>
  <c r="G29" i="23"/>
  <c r="F29" i="23"/>
  <c r="F24" i="23"/>
  <c r="G24" i="23" s="1"/>
  <c r="F23" i="23"/>
  <c r="G23" i="23" s="1"/>
  <c r="F22" i="23"/>
  <c r="G22" i="23" s="1"/>
  <c r="G17" i="23"/>
  <c r="F17" i="23"/>
  <c r="F16" i="23"/>
  <c r="G16" i="23" s="1"/>
  <c r="F15" i="23"/>
  <c r="G15" i="23" s="1"/>
  <c r="G14" i="23"/>
  <c r="F14" i="23"/>
  <c r="G9" i="23"/>
  <c r="F9" i="23"/>
  <c r="F8" i="23"/>
  <c r="G8" i="23" s="1"/>
  <c r="F7" i="23"/>
  <c r="G7" i="23" s="1"/>
  <c r="G6" i="23"/>
  <c r="F6" i="23"/>
  <c r="D10" i="22"/>
  <c r="S33" i="19"/>
  <c r="S34" i="19"/>
  <c r="S35" i="19"/>
  <c r="S36" i="19"/>
  <c r="S37" i="19"/>
  <c r="G25" i="17"/>
  <c r="E217" i="7"/>
  <c r="E216" i="7"/>
  <c r="R192" i="7"/>
  <c r="T192" i="7" s="1"/>
  <c r="U192" i="7" s="1"/>
  <c r="V192" i="7" s="1"/>
  <c r="S192" i="7"/>
  <c r="R193" i="7"/>
  <c r="T193" i="7" s="1"/>
  <c r="U193" i="7" s="1"/>
  <c r="V193" i="7" s="1"/>
  <c r="S193" i="7"/>
  <c r="R194" i="7"/>
  <c r="T194" i="7" s="1"/>
  <c r="U194" i="7" s="1"/>
  <c r="V194" i="7" s="1"/>
  <c r="S194" i="7"/>
  <c r="R195" i="7"/>
  <c r="T195" i="7" s="1"/>
  <c r="U195" i="7" s="1"/>
  <c r="V195" i="7" s="1"/>
  <c r="S195" i="7"/>
  <c r="R196" i="7"/>
  <c r="T196" i="7" s="1"/>
  <c r="U196" i="7" s="1"/>
  <c r="V196" i="7" s="1"/>
  <c r="S196" i="7"/>
  <c r="S197" i="7"/>
  <c r="R102" i="7"/>
  <c r="T102" i="7" s="1"/>
  <c r="U102" i="7" s="1"/>
  <c r="V102" i="7" s="1"/>
  <c r="S102" i="7"/>
  <c r="R103" i="7"/>
  <c r="T103" i="7" s="1"/>
  <c r="U103" i="7" s="1"/>
  <c r="V103" i="7" s="1"/>
  <c r="S103" i="7"/>
  <c r="R104" i="7"/>
  <c r="T104" i="7" s="1"/>
  <c r="U104" i="7" s="1"/>
  <c r="V104" i="7" s="1"/>
  <c r="S104" i="7"/>
  <c r="R105" i="7"/>
  <c r="T105" i="7" s="1"/>
  <c r="U105" i="7" s="1"/>
  <c r="V105" i="7" s="1"/>
  <c r="S105" i="7"/>
  <c r="R106" i="7"/>
  <c r="T106" i="7" s="1"/>
  <c r="U106" i="7" s="1"/>
  <c r="V106" i="7" s="1"/>
  <c r="S106" i="7"/>
  <c r="R107" i="7"/>
  <c r="T107" i="7" s="1"/>
  <c r="U107" i="7" s="1"/>
  <c r="V107" i="7" s="1"/>
  <c r="S107" i="7"/>
  <c r="R108" i="7"/>
  <c r="T108" i="7" s="1"/>
  <c r="U108" i="7" s="1"/>
  <c r="V108" i="7" s="1"/>
  <c r="S108" i="7"/>
  <c r="R109" i="7"/>
  <c r="T109" i="7" s="1"/>
  <c r="U109" i="7" s="1"/>
  <c r="V109" i="7" s="1"/>
  <c r="S109" i="7"/>
  <c r="R110" i="7"/>
  <c r="T110" i="7" s="1"/>
  <c r="U110" i="7" s="1"/>
  <c r="V110" i="7" s="1"/>
  <c r="S110" i="7"/>
  <c r="R111" i="7"/>
  <c r="T111" i="7" s="1"/>
  <c r="U111" i="7" s="1"/>
  <c r="V111" i="7" s="1"/>
  <c r="S111" i="7"/>
  <c r="R112" i="7"/>
  <c r="T112" i="7" s="1"/>
  <c r="U112" i="7" s="1"/>
  <c r="V112" i="7" s="1"/>
  <c r="S112" i="7"/>
  <c r="R113" i="7"/>
  <c r="T113" i="7" s="1"/>
  <c r="U113" i="7" s="1"/>
  <c r="V113" i="7" s="1"/>
  <c r="S113" i="7"/>
  <c r="R114" i="7"/>
  <c r="T114" i="7" s="1"/>
  <c r="U114" i="7" s="1"/>
  <c r="V114" i="7" s="1"/>
  <c r="S114" i="7"/>
  <c r="R115" i="7"/>
  <c r="T115" i="7" s="1"/>
  <c r="U115" i="7" s="1"/>
  <c r="V115" i="7" s="1"/>
  <c r="S115" i="7"/>
  <c r="R116" i="7"/>
  <c r="T116" i="7" s="1"/>
  <c r="U116" i="7" s="1"/>
  <c r="V116" i="7" s="1"/>
  <c r="S116" i="7"/>
  <c r="R117" i="7"/>
  <c r="T117" i="7" s="1"/>
  <c r="U117" i="7" s="1"/>
  <c r="V117" i="7" s="1"/>
  <c r="S117" i="7"/>
  <c r="R118" i="7"/>
  <c r="T118" i="7" s="1"/>
  <c r="U118" i="7" s="1"/>
  <c r="V118" i="7" s="1"/>
  <c r="S118" i="7"/>
  <c r="R119" i="7"/>
  <c r="T119" i="7" s="1"/>
  <c r="U119" i="7" s="1"/>
  <c r="V119" i="7" s="1"/>
  <c r="S119" i="7"/>
  <c r="R120" i="7"/>
  <c r="T120" i="7" s="1"/>
  <c r="U120" i="7" s="1"/>
  <c r="V120" i="7" s="1"/>
  <c r="S120" i="7"/>
  <c r="R121" i="7"/>
  <c r="T121" i="7" s="1"/>
  <c r="U121" i="7" s="1"/>
  <c r="V121" i="7" s="1"/>
  <c r="S121" i="7"/>
  <c r="R122" i="7"/>
  <c r="T122" i="7" s="1"/>
  <c r="U122" i="7" s="1"/>
  <c r="V122" i="7" s="1"/>
  <c r="S122" i="7"/>
  <c r="R123" i="7"/>
  <c r="T123" i="7" s="1"/>
  <c r="U123" i="7" s="1"/>
  <c r="V123" i="7" s="1"/>
  <c r="S123" i="7"/>
  <c r="R124" i="7"/>
  <c r="T124" i="7" s="1"/>
  <c r="U124" i="7" s="1"/>
  <c r="V124" i="7" s="1"/>
  <c r="S124" i="7"/>
  <c r="R125" i="7"/>
  <c r="T125" i="7" s="1"/>
  <c r="U125" i="7" s="1"/>
  <c r="V125" i="7" s="1"/>
  <c r="S125" i="7"/>
  <c r="R126" i="7"/>
  <c r="T126" i="7" s="1"/>
  <c r="U126" i="7" s="1"/>
  <c r="V126" i="7" s="1"/>
  <c r="S126" i="7"/>
  <c r="R127" i="7"/>
  <c r="T127" i="7" s="1"/>
  <c r="U127" i="7" s="1"/>
  <c r="V127" i="7" s="1"/>
  <c r="S127" i="7"/>
  <c r="R128" i="7"/>
  <c r="T128" i="7" s="1"/>
  <c r="U128" i="7" s="1"/>
  <c r="V128" i="7" s="1"/>
  <c r="S128" i="7"/>
  <c r="R129" i="7"/>
  <c r="T129" i="7" s="1"/>
  <c r="U129" i="7" s="1"/>
  <c r="V129" i="7" s="1"/>
  <c r="S129" i="7"/>
  <c r="R130" i="7"/>
  <c r="T130" i="7" s="1"/>
  <c r="U130" i="7" s="1"/>
  <c r="V130" i="7" s="1"/>
  <c r="S130" i="7"/>
  <c r="R131" i="7"/>
  <c r="T131" i="7" s="1"/>
  <c r="U131" i="7" s="1"/>
  <c r="V131" i="7" s="1"/>
  <c r="S131" i="7"/>
  <c r="R132" i="7"/>
  <c r="T132" i="7" s="1"/>
  <c r="U132" i="7" s="1"/>
  <c r="V132" i="7" s="1"/>
  <c r="S132" i="7"/>
  <c r="R133" i="7"/>
  <c r="T133" i="7" s="1"/>
  <c r="U133" i="7" s="1"/>
  <c r="V133" i="7" s="1"/>
  <c r="S133" i="7"/>
  <c r="R134" i="7"/>
  <c r="T134" i="7" s="1"/>
  <c r="U134" i="7" s="1"/>
  <c r="V134" i="7" s="1"/>
  <c r="S134" i="7"/>
  <c r="R135" i="7"/>
  <c r="T135" i="7" s="1"/>
  <c r="U135" i="7" s="1"/>
  <c r="V135" i="7" s="1"/>
  <c r="S135" i="7"/>
  <c r="R136" i="7"/>
  <c r="T136" i="7" s="1"/>
  <c r="U136" i="7" s="1"/>
  <c r="V136" i="7" s="1"/>
  <c r="S136" i="7"/>
  <c r="R137" i="7"/>
  <c r="T137" i="7" s="1"/>
  <c r="U137" i="7" s="1"/>
  <c r="V137" i="7" s="1"/>
  <c r="S137" i="7"/>
  <c r="R138" i="7"/>
  <c r="T138" i="7" s="1"/>
  <c r="U138" i="7" s="1"/>
  <c r="V138" i="7" s="1"/>
  <c r="S138" i="7"/>
  <c r="R139" i="7"/>
  <c r="T139" i="7" s="1"/>
  <c r="U139" i="7" s="1"/>
  <c r="V139" i="7" s="1"/>
  <c r="S139" i="7"/>
  <c r="R140" i="7"/>
  <c r="T140" i="7" s="1"/>
  <c r="U140" i="7" s="1"/>
  <c r="V140" i="7" s="1"/>
  <c r="S140" i="7"/>
  <c r="R141" i="7"/>
  <c r="T141" i="7" s="1"/>
  <c r="U141" i="7" s="1"/>
  <c r="V141" i="7" s="1"/>
  <c r="S141" i="7"/>
  <c r="R142" i="7"/>
  <c r="T142" i="7" s="1"/>
  <c r="U142" i="7" s="1"/>
  <c r="V142" i="7" s="1"/>
  <c r="S142" i="7"/>
  <c r="R143" i="7"/>
  <c r="T143" i="7" s="1"/>
  <c r="U143" i="7" s="1"/>
  <c r="V143" i="7" s="1"/>
  <c r="S143" i="7"/>
  <c r="R144" i="7"/>
  <c r="T144" i="7" s="1"/>
  <c r="U144" i="7" s="1"/>
  <c r="V144" i="7" s="1"/>
  <c r="S144" i="7"/>
  <c r="R145" i="7"/>
  <c r="T145" i="7" s="1"/>
  <c r="U145" i="7" s="1"/>
  <c r="V145" i="7" s="1"/>
  <c r="S145" i="7"/>
  <c r="R146" i="7"/>
  <c r="T146" i="7" s="1"/>
  <c r="U146" i="7" s="1"/>
  <c r="V146" i="7" s="1"/>
  <c r="S146" i="7"/>
  <c r="R147" i="7"/>
  <c r="T147" i="7" s="1"/>
  <c r="U147" i="7" s="1"/>
  <c r="V147" i="7" s="1"/>
  <c r="S147" i="7"/>
  <c r="R148" i="7"/>
  <c r="T148" i="7" s="1"/>
  <c r="U148" i="7" s="1"/>
  <c r="V148" i="7" s="1"/>
  <c r="S148" i="7"/>
  <c r="R149" i="7"/>
  <c r="T149" i="7" s="1"/>
  <c r="U149" i="7" s="1"/>
  <c r="V149" i="7" s="1"/>
  <c r="S149" i="7"/>
  <c r="R150" i="7"/>
  <c r="T150" i="7" s="1"/>
  <c r="U150" i="7" s="1"/>
  <c r="V150" i="7" s="1"/>
  <c r="S150" i="7"/>
  <c r="R151" i="7"/>
  <c r="T151" i="7" s="1"/>
  <c r="U151" i="7" s="1"/>
  <c r="V151" i="7" s="1"/>
  <c r="S151" i="7"/>
  <c r="R165" i="7"/>
  <c r="T165" i="7" s="1"/>
  <c r="U165" i="7" s="1"/>
  <c r="V165" i="7" s="1"/>
  <c r="S165" i="7"/>
  <c r="R171" i="7"/>
  <c r="T171" i="7" s="1"/>
  <c r="U171" i="7" s="1"/>
  <c r="V171" i="7" s="1"/>
  <c r="S171" i="7"/>
  <c r="R172" i="7"/>
  <c r="T172" i="7" s="1"/>
  <c r="U172" i="7" s="1"/>
  <c r="V172" i="7" s="1"/>
  <c r="S172" i="7"/>
  <c r="R173" i="7"/>
  <c r="T173" i="7" s="1"/>
  <c r="U173" i="7" s="1"/>
  <c r="V173" i="7" s="1"/>
  <c r="S173" i="7"/>
  <c r="R174" i="7"/>
  <c r="T174" i="7" s="1"/>
  <c r="U174" i="7" s="1"/>
  <c r="V174" i="7" s="1"/>
  <c r="S174" i="7"/>
  <c r="R175" i="7"/>
  <c r="T175" i="7" s="1"/>
  <c r="U175" i="7" s="1"/>
  <c r="V175" i="7" s="1"/>
  <c r="S175" i="7"/>
  <c r="S176" i="7"/>
  <c r="R177" i="7"/>
  <c r="T177" i="7" s="1"/>
  <c r="U177" i="7" s="1"/>
  <c r="V177" i="7" s="1"/>
  <c r="S177" i="7"/>
  <c r="R178" i="7"/>
  <c r="T178" i="7" s="1"/>
  <c r="U178" i="7" s="1"/>
  <c r="V178" i="7" s="1"/>
  <c r="S178" i="7"/>
  <c r="R179" i="7"/>
  <c r="T179" i="7" s="1"/>
  <c r="U179" i="7" s="1"/>
  <c r="V179" i="7" s="1"/>
  <c r="S179" i="7"/>
  <c r="R180" i="7"/>
  <c r="T180" i="7" s="1"/>
  <c r="U180" i="7" s="1"/>
  <c r="V180" i="7" s="1"/>
  <c r="S180" i="7"/>
  <c r="R181" i="7"/>
  <c r="T181" i="7" s="1"/>
  <c r="U181" i="7" s="1"/>
  <c r="V181" i="7" s="1"/>
  <c r="S181" i="7"/>
  <c r="R182" i="7"/>
  <c r="T182" i="7" s="1"/>
  <c r="U182" i="7" s="1"/>
  <c r="V182" i="7" s="1"/>
  <c r="S182" i="7"/>
  <c r="S187" i="7"/>
  <c r="R187" i="7"/>
  <c r="T187" i="7" s="1"/>
  <c r="U187" i="7" s="1"/>
  <c r="V187" i="7" s="1"/>
  <c r="S186" i="7"/>
  <c r="R186" i="7"/>
  <c r="T186" i="7" s="1"/>
  <c r="U186" i="7" s="1"/>
  <c r="V186" i="7" s="1"/>
  <c r="S185" i="7"/>
  <c r="R185" i="7"/>
  <c r="T185" i="7" s="1"/>
  <c r="U185" i="7" s="1"/>
  <c r="V185" i="7" s="1"/>
  <c r="S184" i="7"/>
  <c r="R184" i="7"/>
  <c r="T184" i="7" s="1"/>
  <c r="U184" i="7" s="1"/>
  <c r="V184" i="7" s="1"/>
  <c r="S183" i="7"/>
  <c r="R183" i="7"/>
  <c r="T183" i="7" s="1"/>
  <c r="U183" i="7" s="1"/>
  <c r="V183" i="7" s="1"/>
  <c r="R154" i="7"/>
  <c r="T154" i="7" s="1"/>
  <c r="U154" i="7" s="1"/>
  <c r="V154" i="7" s="1"/>
  <c r="S154" i="7"/>
  <c r="R155" i="7"/>
  <c r="T155" i="7" s="1"/>
  <c r="U155" i="7" s="1"/>
  <c r="V155" i="7" s="1"/>
  <c r="S155" i="7"/>
  <c r="R156" i="7"/>
  <c r="T156" i="7" s="1"/>
  <c r="U156" i="7" s="1"/>
  <c r="V156" i="7" s="1"/>
  <c r="S156" i="7"/>
  <c r="R157" i="7"/>
  <c r="T157" i="7" s="1"/>
  <c r="U157" i="7" s="1"/>
  <c r="V157" i="7" s="1"/>
  <c r="S157" i="7"/>
  <c r="R158" i="7"/>
  <c r="T158" i="7" s="1"/>
  <c r="U158" i="7" s="1"/>
  <c r="V158" i="7" s="1"/>
  <c r="S158" i="7"/>
  <c r="R159" i="7"/>
  <c r="T159" i="7" s="1"/>
  <c r="U159" i="7" s="1"/>
  <c r="V159" i="7" s="1"/>
  <c r="S159" i="7"/>
  <c r="R160" i="7"/>
  <c r="T160" i="7" s="1"/>
  <c r="U160" i="7" s="1"/>
  <c r="V160" i="7" s="1"/>
  <c r="S160" i="7"/>
  <c r="R161" i="7"/>
  <c r="T161" i="7" s="1"/>
  <c r="U161" i="7" s="1"/>
  <c r="V161" i="7" s="1"/>
  <c r="S161" i="7"/>
  <c r="R162" i="7"/>
  <c r="T162" i="7" s="1"/>
  <c r="U162" i="7" s="1"/>
  <c r="V162" i="7" s="1"/>
  <c r="S162" i="7"/>
  <c r="R163" i="7"/>
  <c r="T163" i="7" s="1"/>
  <c r="U163" i="7" s="1"/>
  <c r="V163" i="7" s="1"/>
  <c r="S163" i="7"/>
  <c r="R164" i="7"/>
  <c r="T164" i="7" s="1"/>
  <c r="U164" i="7" s="1"/>
  <c r="V164" i="7" s="1"/>
  <c r="S164" i="7"/>
  <c r="E117" i="21"/>
  <c r="E116" i="21"/>
  <c r="E115" i="21"/>
  <c r="U105" i="21"/>
  <c r="V105" i="21" s="1"/>
  <c r="R104" i="21"/>
  <c r="U104" i="21" s="1"/>
  <c r="V104" i="21" s="1"/>
  <c r="S95" i="21"/>
  <c r="S94" i="21"/>
  <c r="R94" i="21"/>
  <c r="T94" i="21" s="1"/>
  <c r="U94" i="21" s="1"/>
  <c r="V94" i="21" s="1"/>
  <c r="S93" i="21"/>
  <c r="S92" i="21"/>
  <c r="R92" i="21"/>
  <c r="T92" i="21" s="1"/>
  <c r="U92" i="21" s="1"/>
  <c r="V92" i="21" s="1"/>
  <c r="S91" i="21"/>
  <c r="S90" i="21"/>
  <c r="R90" i="21"/>
  <c r="T90" i="21" s="1"/>
  <c r="U90" i="21" s="1"/>
  <c r="V90" i="21" s="1"/>
  <c r="S89" i="21"/>
  <c r="R89" i="21"/>
  <c r="T89" i="21" s="1"/>
  <c r="U89" i="21" s="1"/>
  <c r="V89" i="21" s="1"/>
  <c r="S88" i="21"/>
  <c r="R88" i="21"/>
  <c r="T88" i="21" s="1"/>
  <c r="U88" i="21" s="1"/>
  <c r="V88" i="21" s="1"/>
  <c r="S87" i="21"/>
  <c r="R87" i="21"/>
  <c r="T87" i="21" s="1"/>
  <c r="U87" i="21" s="1"/>
  <c r="V87" i="21" s="1"/>
  <c r="S86" i="21"/>
  <c r="R86" i="21"/>
  <c r="T86" i="21" s="1"/>
  <c r="U86" i="21" s="1"/>
  <c r="V86" i="21" s="1"/>
  <c r="S85" i="21"/>
  <c r="R85" i="21"/>
  <c r="T85" i="21" s="1"/>
  <c r="U85" i="21" s="1"/>
  <c r="V85" i="21" s="1"/>
  <c r="S84" i="21"/>
  <c r="R84" i="21"/>
  <c r="T84" i="21" s="1"/>
  <c r="U84" i="21" s="1"/>
  <c r="V84" i="21" s="1"/>
  <c r="S83" i="21"/>
  <c r="R83" i="21"/>
  <c r="T83" i="21" s="1"/>
  <c r="U83" i="21" s="1"/>
  <c r="V83" i="21" s="1"/>
  <c r="S82" i="21"/>
  <c r="R82" i="21"/>
  <c r="T82" i="21" s="1"/>
  <c r="U82" i="21" s="1"/>
  <c r="V82" i="21" s="1"/>
  <c r="S81" i="21"/>
  <c r="R81" i="21"/>
  <c r="T81" i="21" s="1"/>
  <c r="U81" i="21" s="1"/>
  <c r="V81" i="21" s="1"/>
  <c r="S80" i="21"/>
  <c r="R80" i="21"/>
  <c r="T80" i="21" s="1"/>
  <c r="U80" i="21" s="1"/>
  <c r="V80" i="21" s="1"/>
  <c r="S79" i="21"/>
  <c r="R79" i="21"/>
  <c r="T79" i="21" s="1"/>
  <c r="U79" i="21" s="1"/>
  <c r="V79" i="21" s="1"/>
  <c r="S78" i="21"/>
  <c r="S77" i="21"/>
  <c r="R77" i="21"/>
  <c r="T77" i="21" s="1"/>
  <c r="U77" i="21" s="1"/>
  <c r="V77" i="21" s="1"/>
  <c r="S76" i="21"/>
  <c r="S75" i="21"/>
  <c r="R75" i="21"/>
  <c r="T75" i="21" s="1"/>
  <c r="U75" i="21" s="1"/>
  <c r="V75" i="21" s="1"/>
  <c r="S74" i="21"/>
  <c r="R74" i="21"/>
  <c r="T74" i="21" s="1"/>
  <c r="U74" i="21" s="1"/>
  <c r="V74" i="21" s="1"/>
  <c r="S73" i="21"/>
  <c r="R73" i="21"/>
  <c r="T73" i="21" s="1"/>
  <c r="U73" i="21" s="1"/>
  <c r="V73" i="21" s="1"/>
  <c r="S72" i="21"/>
  <c r="R72" i="21"/>
  <c r="T72" i="21" s="1"/>
  <c r="U72" i="21" s="1"/>
  <c r="V72" i="21" s="1"/>
  <c r="S71" i="21"/>
  <c r="R71" i="21"/>
  <c r="T71" i="21" s="1"/>
  <c r="U71" i="21" s="1"/>
  <c r="V71" i="21" s="1"/>
  <c r="S70" i="21"/>
  <c r="R70" i="21"/>
  <c r="T70" i="21" s="1"/>
  <c r="U70" i="21" s="1"/>
  <c r="V70" i="21" s="1"/>
  <c r="S69" i="21"/>
  <c r="R69" i="21"/>
  <c r="T69" i="21" s="1"/>
  <c r="U69" i="21" s="1"/>
  <c r="V69" i="21" s="1"/>
  <c r="S68" i="21"/>
  <c r="R68" i="21"/>
  <c r="T68" i="21" s="1"/>
  <c r="U68" i="21" s="1"/>
  <c r="V68" i="21" s="1"/>
  <c r="S67" i="21"/>
  <c r="R67" i="21"/>
  <c r="T67" i="21" s="1"/>
  <c r="U67" i="21" s="1"/>
  <c r="V67" i="21" s="1"/>
  <c r="S66" i="21"/>
  <c r="R66" i="21"/>
  <c r="T66" i="21" s="1"/>
  <c r="U66" i="21" s="1"/>
  <c r="V66" i="21" s="1"/>
  <c r="S65" i="21"/>
  <c r="R65" i="21"/>
  <c r="T65" i="21" s="1"/>
  <c r="U65" i="21" s="1"/>
  <c r="V65" i="21" s="1"/>
  <c r="S64" i="21"/>
  <c r="R64" i="21"/>
  <c r="T64" i="21" s="1"/>
  <c r="U64" i="21" s="1"/>
  <c r="V64" i="21" s="1"/>
  <c r="S63" i="21"/>
  <c r="S62" i="21"/>
  <c r="R62" i="21"/>
  <c r="T62" i="21" s="1"/>
  <c r="U62" i="21" s="1"/>
  <c r="V62" i="21" s="1"/>
  <c r="S61" i="21"/>
  <c r="R61" i="21"/>
  <c r="T61" i="21" s="1"/>
  <c r="U61" i="21" s="1"/>
  <c r="V61" i="21" s="1"/>
  <c r="S60" i="21"/>
  <c r="S59" i="21"/>
  <c r="R59" i="21"/>
  <c r="T59" i="21" s="1"/>
  <c r="U59" i="21" s="1"/>
  <c r="V59" i="21" s="1"/>
  <c r="S58" i="21"/>
  <c r="R58" i="21"/>
  <c r="T58" i="21" s="1"/>
  <c r="U58" i="21" s="1"/>
  <c r="V58" i="21" s="1"/>
  <c r="S57" i="21"/>
  <c r="R57" i="21"/>
  <c r="T57" i="21" s="1"/>
  <c r="U57" i="21" s="1"/>
  <c r="V57" i="21" s="1"/>
  <c r="S56" i="21"/>
  <c r="R56" i="21"/>
  <c r="T56" i="21" s="1"/>
  <c r="U56" i="21" s="1"/>
  <c r="V56" i="21" s="1"/>
  <c r="S55" i="21"/>
  <c r="R55" i="21"/>
  <c r="T55" i="21" s="1"/>
  <c r="U55" i="21" s="1"/>
  <c r="V55" i="21" s="1"/>
  <c r="S54" i="21"/>
  <c r="R54" i="21"/>
  <c r="T54" i="21" s="1"/>
  <c r="U54" i="21" s="1"/>
  <c r="V54" i="21" s="1"/>
  <c r="S53" i="21"/>
  <c r="R53" i="21"/>
  <c r="T53" i="21" s="1"/>
  <c r="U53" i="21" s="1"/>
  <c r="V53" i="21" s="1"/>
  <c r="S52" i="21"/>
  <c r="R52" i="21"/>
  <c r="T52" i="21" s="1"/>
  <c r="U52" i="21" s="1"/>
  <c r="V52" i="21" s="1"/>
  <c r="S51" i="21"/>
  <c r="R51" i="21"/>
  <c r="T51" i="21" s="1"/>
  <c r="U51" i="21" s="1"/>
  <c r="V51" i="21" s="1"/>
  <c r="S50" i="21"/>
  <c r="R50" i="21"/>
  <c r="T50" i="21" s="1"/>
  <c r="U50" i="21" s="1"/>
  <c r="V50" i="21" s="1"/>
  <c r="S49" i="21"/>
  <c r="R49" i="21"/>
  <c r="T49" i="21" s="1"/>
  <c r="U49" i="21" s="1"/>
  <c r="V49" i="21" s="1"/>
  <c r="S48" i="21"/>
  <c r="R48" i="21"/>
  <c r="T48" i="21" s="1"/>
  <c r="U48" i="21" s="1"/>
  <c r="V48" i="21" s="1"/>
  <c r="S47" i="21"/>
  <c r="S46" i="21"/>
  <c r="R46" i="21"/>
  <c r="T46" i="21" s="1"/>
  <c r="U46" i="21" s="1"/>
  <c r="V46" i="21" s="1"/>
  <c r="S45" i="21"/>
  <c r="S44" i="21"/>
  <c r="R44" i="21"/>
  <c r="T44" i="21" s="1"/>
  <c r="U44" i="21" s="1"/>
  <c r="V44" i="21" s="1"/>
  <c r="S43" i="21"/>
  <c r="S42" i="21"/>
  <c r="R42" i="21"/>
  <c r="T42" i="21" s="1"/>
  <c r="U42" i="21" s="1"/>
  <c r="V42" i="21" s="1"/>
  <c r="S41" i="21"/>
  <c r="R41" i="21"/>
  <c r="T41" i="21" s="1"/>
  <c r="U41" i="21" s="1"/>
  <c r="V41" i="21" s="1"/>
  <c r="S40" i="21"/>
  <c r="R40" i="21"/>
  <c r="T40" i="21" s="1"/>
  <c r="U40" i="21" s="1"/>
  <c r="V40" i="21" s="1"/>
  <c r="S39" i="21"/>
  <c r="R39" i="21"/>
  <c r="T39" i="21" s="1"/>
  <c r="U39" i="21" s="1"/>
  <c r="V39" i="21" s="1"/>
  <c r="S38" i="21"/>
  <c r="R38" i="21"/>
  <c r="T38" i="21" s="1"/>
  <c r="U38" i="21" s="1"/>
  <c r="V38" i="21" s="1"/>
  <c r="S37" i="21"/>
  <c r="R37" i="21"/>
  <c r="T37" i="21" s="1"/>
  <c r="U37" i="21" s="1"/>
  <c r="V37" i="21" s="1"/>
  <c r="S36" i="21"/>
  <c r="R36" i="21"/>
  <c r="T36" i="21" s="1"/>
  <c r="U36" i="21" s="1"/>
  <c r="V36" i="21" s="1"/>
  <c r="S35" i="21"/>
  <c r="R35" i="21"/>
  <c r="T35" i="21" s="1"/>
  <c r="U35" i="21" s="1"/>
  <c r="V35" i="21" s="1"/>
  <c r="S34" i="21"/>
  <c r="R34" i="21"/>
  <c r="T34" i="21" s="1"/>
  <c r="U34" i="21" s="1"/>
  <c r="V34" i="21" s="1"/>
  <c r="S33" i="21"/>
  <c r="R33" i="21"/>
  <c r="T33" i="21" s="1"/>
  <c r="U33" i="21" s="1"/>
  <c r="V33" i="21" s="1"/>
  <c r="S32" i="21"/>
  <c r="R32" i="21"/>
  <c r="T32" i="21" s="1"/>
  <c r="U32" i="21" s="1"/>
  <c r="V32" i="21" s="1"/>
  <c r="S31" i="21"/>
  <c r="R31" i="21"/>
  <c r="T31" i="21" s="1"/>
  <c r="U31" i="21" s="1"/>
  <c r="V31" i="21" s="1"/>
  <c r="S30" i="21"/>
  <c r="R30" i="21"/>
  <c r="T30" i="21" s="1"/>
  <c r="U30" i="21" s="1"/>
  <c r="V30" i="21" s="1"/>
  <c r="S29" i="21"/>
  <c r="R29" i="21"/>
  <c r="T29" i="21" s="1"/>
  <c r="U29" i="21" s="1"/>
  <c r="V29" i="21" s="1"/>
  <c r="S28" i="21"/>
  <c r="R28" i="21"/>
  <c r="T28" i="21" s="1"/>
  <c r="U28" i="21" s="1"/>
  <c r="V28" i="21" s="1"/>
  <c r="S27" i="21"/>
  <c r="R27" i="21"/>
  <c r="T27" i="21" s="1"/>
  <c r="U27" i="21" s="1"/>
  <c r="V27" i="21" s="1"/>
  <c r="S26" i="21"/>
  <c r="R26" i="21"/>
  <c r="T26" i="21" s="1"/>
  <c r="U26" i="21" s="1"/>
  <c r="V26" i="21" s="1"/>
  <c r="S25" i="21"/>
  <c r="R25" i="21"/>
  <c r="T25" i="21" s="1"/>
  <c r="U25" i="21" s="1"/>
  <c r="V25" i="21" s="1"/>
  <c r="S24" i="21"/>
  <c r="R24" i="21"/>
  <c r="T24" i="21" s="1"/>
  <c r="U24" i="21" s="1"/>
  <c r="V24" i="21" s="1"/>
  <c r="S23" i="21"/>
  <c r="R23" i="21"/>
  <c r="T23" i="21" s="1"/>
  <c r="U23" i="21" s="1"/>
  <c r="V23" i="21" s="1"/>
  <c r="S22" i="21"/>
  <c r="S21" i="21"/>
  <c r="R21" i="21"/>
  <c r="T21" i="21" s="1"/>
  <c r="U21" i="21" s="1"/>
  <c r="V21" i="21" s="1"/>
  <c r="S20" i="21"/>
  <c r="R20" i="21"/>
  <c r="T20" i="21" s="1"/>
  <c r="U20" i="21" s="1"/>
  <c r="V20" i="21" s="1"/>
  <c r="S19" i="21"/>
  <c r="R19" i="21"/>
  <c r="T19" i="21" s="1"/>
  <c r="U19" i="21" s="1"/>
  <c r="V19" i="21" s="1"/>
  <c r="S18" i="21"/>
  <c r="R18" i="21"/>
  <c r="T18" i="21" s="1"/>
  <c r="U18" i="21" s="1"/>
  <c r="V18" i="21" s="1"/>
  <c r="S17" i="21"/>
  <c r="R17" i="21"/>
  <c r="T17" i="21" s="1"/>
  <c r="U17" i="21" s="1"/>
  <c r="V17" i="21" s="1"/>
  <c r="S16" i="21"/>
  <c r="R16" i="21"/>
  <c r="T16" i="21" s="1"/>
  <c r="U16" i="21" s="1"/>
  <c r="V16" i="21" s="1"/>
  <c r="S15" i="21"/>
  <c r="R15" i="21"/>
  <c r="T15" i="21" s="1"/>
  <c r="U15" i="21" s="1"/>
  <c r="V15" i="21" s="1"/>
  <c r="S14" i="21"/>
  <c r="R14" i="21"/>
  <c r="T14" i="21" s="1"/>
  <c r="U14" i="21" s="1"/>
  <c r="V14" i="21" s="1"/>
  <c r="S13" i="21"/>
  <c r="R13" i="21"/>
  <c r="T13" i="21" s="1"/>
  <c r="U13" i="21" s="1"/>
  <c r="V13" i="21" s="1"/>
  <c r="S12" i="21"/>
  <c r="R12" i="21"/>
  <c r="T12" i="21" s="1"/>
  <c r="U12" i="21" s="1"/>
  <c r="V12" i="21" s="1"/>
  <c r="S11" i="21"/>
  <c r="R11" i="21"/>
  <c r="T11" i="21" s="1"/>
  <c r="U11" i="21" s="1"/>
  <c r="V11" i="21" s="1"/>
  <c r="S10" i="21"/>
  <c r="R10" i="21"/>
  <c r="T10" i="21" s="1"/>
  <c r="U10" i="21" s="1"/>
  <c r="V10" i="21" s="1"/>
  <c r="S9" i="21"/>
  <c r="R9" i="21"/>
  <c r="T9" i="21" s="1"/>
  <c r="U9" i="21" s="1"/>
  <c r="V9" i="21" s="1"/>
  <c r="S8" i="21"/>
  <c r="R8" i="21"/>
  <c r="T8" i="21" s="1"/>
  <c r="U8" i="21" s="1"/>
  <c r="V8" i="21" s="1"/>
  <c r="E82" i="20"/>
  <c r="E81" i="20"/>
  <c r="E80" i="20"/>
  <c r="U70" i="20"/>
  <c r="V70" i="20" s="1"/>
  <c r="R69" i="20"/>
  <c r="U69" i="20" s="1"/>
  <c r="S60" i="20"/>
  <c r="S59" i="20"/>
  <c r="S58" i="20"/>
  <c r="S57" i="20"/>
  <c r="S56" i="20"/>
  <c r="R56" i="20"/>
  <c r="S55" i="20"/>
  <c r="S54" i="20"/>
  <c r="S53" i="20"/>
  <c r="S52" i="20"/>
  <c r="S51" i="20"/>
  <c r="R51" i="20"/>
  <c r="T51" i="20" s="1"/>
  <c r="U51" i="20" s="1"/>
  <c r="V51" i="20" s="1"/>
  <c r="S50" i="20"/>
  <c r="S49" i="20"/>
  <c r="S48" i="20"/>
  <c r="S47" i="20"/>
  <c r="S46" i="20"/>
  <c r="R46" i="20"/>
  <c r="S45" i="20"/>
  <c r="S44" i="20"/>
  <c r="S43" i="20"/>
  <c r="S42" i="20"/>
  <c r="S41" i="20"/>
  <c r="S40" i="20"/>
  <c r="R40" i="20"/>
  <c r="T40" i="20" s="1"/>
  <c r="U40" i="20" s="1"/>
  <c r="V40" i="20" s="1"/>
  <c r="S39" i="20"/>
  <c r="R39" i="20"/>
  <c r="S38" i="20"/>
  <c r="R38" i="20"/>
  <c r="S37" i="20"/>
  <c r="S36" i="20"/>
  <c r="S35" i="20"/>
  <c r="S34" i="20"/>
  <c r="S33" i="20"/>
  <c r="R33" i="20"/>
  <c r="T33" i="20" s="1"/>
  <c r="U33" i="20" s="1"/>
  <c r="V33" i="20" s="1"/>
  <c r="S32" i="20"/>
  <c r="R32" i="20"/>
  <c r="S31" i="20"/>
  <c r="R31" i="20"/>
  <c r="S30" i="20"/>
  <c r="S29" i="20"/>
  <c r="S28" i="20"/>
  <c r="S27" i="20"/>
  <c r="S26" i="20"/>
  <c r="R26" i="20"/>
  <c r="S25" i="20"/>
  <c r="R25" i="20"/>
  <c r="S24" i="20"/>
  <c r="R24" i="20"/>
  <c r="S23" i="20"/>
  <c r="S22" i="20"/>
  <c r="S21" i="20"/>
  <c r="S20" i="20"/>
  <c r="S19" i="20"/>
  <c r="R19" i="20"/>
  <c r="S18" i="20"/>
  <c r="R18" i="20"/>
  <c r="S17" i="20"/>
  <c r="R17" i="20"/>
  <c r="T17" i="20" s="1"/>
  <c r="U17" i="20" s="1"/>
  <c r="V17" i="20" s="1"/>
  <c r="S16" i="20"/>
  <c r="R16" i="20"/>
  <c r="S15" i="20"/>
  <c r="R15" i="20"/>
  <c r="S14" i="20"/>
  <c r="R14" i="20"/>
  <c r="S13" i="20"/>
  <c r="R13" i="20"/>
  <c r="T13" i="20" s="1"/>
  <c r="U13" i="20" s="1"/>
  <c r="V13" i="20" s="1"/>
  <c r="S12" i="20"/>
  <c r="R12" i="20"/>
  <c r="S11" i="20"/>
  <c r="R11" i="20"/>
  <c r="S10" i="20"/>
  <c r="R10" i="20"/>
  <c r="S9" i="20"/>
  <c r="R9" i="20"/>
  <c r="T9" i="20" s="1"/>
  <c r="U9" i="20" s="1"/>
  <c r="V9" i="20" s="1"/>
  <c r="S8" i="20"/>
  <c r="R8" i="20"/>
  <c r="E67" i="19"/>
  <c r="E66" i="19"/>
  <c r="U56" i="19"/>
  <c r="V56" i="19" s="1"/>
  <c r="R55" i="19"/>
  <c r="U55" i="19" s="1"/>
  <c r="V55" i="19" s="1"/>
  <c r="V57" i="19" s="1"/>
  <c r="S46" i="19"/>
  <c r="S45" i="19"/>
  <c r="R45" i="19"/>
  <c r="T45" i="19" s="1"/>
  <c r="U45" i="19" s="1"/>
  <c r="V45" i="19" s="1"/>
  <c r="S44" i="19"/>
  <c r="R44" i="19"/>
  <c r="T44" i="19" s="1"/>
  <c r="U44" i="19" s="1"/>
  <c r="V44" i="19" s="1"/>
  <c r="S43" i="19"/>
  <c r="S42" i="19"/>
  <c r="S41" i="19"/>
  <c r="R41" i="19"/>
  <c r="S40" i="19"/>
  <c r="R40" i="19"/>
  <c r="T40" i="19" s="1"/>
  <c r="U40" i="19" s="1"/>
  <c r="V40" i="19" s="1"/>
  <c r="S39" i="19"/>
  <c r="R39" i="19"/>
  <c r="T39" i="19" s="1"/>
  <c r="U39" i="19" s="1"/>
  <c r="V39" i="19" s="1"/>
  <c r="S38" i="19"/>
  <c r="R36" i="19"/>
  <c r="T36" i="19" s="1"/>
  <c r="U36" i="19" s="1"/>
  <c r="V36" i="19" s="1"/>
  <c r="R34" i="19"/>
  <c r="S32" i="19"/>
  <c r="R32" i="19"/>
  <c r="T32" i="19" s="1"/>
  <c r="U32" i="19" s="1"/>
  <c r="V32" i="19" s="1"/>
  <c r="S31" i="19"/>
  <c r="R31" i="19"/>
  <c r="S30" i="19"/>
  <c r="R30" i="19"/>
  <c r="S29" i="19"/>
  <c r="R29" i="19"/>
  <c r="T29" i="19" s="1"/>
  <c r="U29" i="19" s="1"/>
  <c r="V29" i="19" s="1"/>
  <c r="S27" i="19"/>
  <c r="R27" i="19"/>
  <c r="T27" i="19" s="1"/>
  <c r="U27" i="19" s="1"/>
  <c r="V27" i="19" s="1"/>
  <c r="S26" i="19"/>
  <c r="S25" i="19"/>
  <c r="S24" i="19"/>
  <c r="S23" i="19"/>
  <c r="R23" i="19"/>
  <c r="S22" i="19"/>
  <c r="S21" i="19"/>
  <c r="S20" i="19"/>
  <c r="S19" i="19"/>
  <c r="R19" i="19"/>
  <c r="T19" i="19" s="1"/>
  <c r="U19" i="19" s="1"/>
  <c r="V19" i="19" s="1"/>
  <c r="S18" i="19"/>
  <c r="S17" i="19"/>
  <c r="S16" i="19"/>
  <c r="S15" i="19"/>
  <c r="R15" i="19"/>
  <c r="S14" i="19"/>
  <c r="R14" i="19"/>
  <c r="T14" i="19" s="1"/>
  <c r="U14" i="19" s="1"/>
  <c r="V14" i="19" s="1"/>
  <c r="S13" i="19"/>
  <c r="S12" i="19"/>
  <c r="S11" i="19"/>
  <c r="S10" i="19"/>
  <c r="S9" i="19"/>
  <c r="R9" i="19"/>
  <c r="S8" i="19"/>
  <c r="R8" i="19"/>
  <c r="T8" i="19" s="1"/>
  <c r="U8" i="19" s="1"/>
  <c r="V8" i="19" s="1"/>
  <c r="E120" i="18"/>
  <c r="E119" i="18"/>
  <c r="E118" i="18"/>
  <c r="U108" i="18"/>
  <c r="V108" i="18" s="1"/>
  <c r="R107" i="18"/>
  <c r="U107" i="18" s="1"/>
  <c r="V107" i="18" s="1"/>
  <c r="S98" i="18"/>
  <c r="R98" i="18"/>
  <c r="T98" i="18" s="1"/>
  <c r="U98" i="18" s="1"/>
  <c r="V98" i="18" s="1"/>
  <c r="S96" i="18"/>
  <c r="R96" i="18"/>
  <c r="S94" i="18"/>
  <c r="R94" i="18"/>
  <c r="S93" i="18"/>
  <c r="R93" i="18"/>
  <c r="T93" i="18" s="1"/>
  <c r="U93" i="18" s="1"/>
  <c r="V93" i="18" s="1"/>
  <c r="S92" i="18"/>
  <c r="R92" i="18"/>
  <c r="T92" i="18" s="1"/>
  <c r="U92" i="18" s="1"/>
  <c r="V92" i="18" s="1"/>
  <c r="S91" i="18"/>
  <c r="R91" i="18"/>
  <c r="S90" i="18"/>
  <c r="R90" i="18"/>
  <c r="S89" i="18"/>
  <c r="R89" i="18"/>
  <c r="T89" i="18" s="1"/>
  <c r="U89" i="18" s="1"/>
  <c r="V89" i="18" s="1"/>
  <c r="S88" i="18"/>
  <c r="R88" i="18"/>
  <c r="T88" i="18" s="1"/>
  <c r="U88" i="18" s="1"/>
  <c r="V88" i="18" s="1"/>
  <c r="S87" i="18"/>
  <c r="R87" i="18"/>
  <c r="S86" i="18"/>
  <c r="R86" i="18"/>
  <c r="S85" i="18"/>
  <c r="R85" i="18"/>
  <c r="T85" i="18" s="1"/>
  <c r="U85" i="18" s="1"/>
  <c r="V85" i="18" s="1"/>
  <c r="S84" i="18"/>
  <c r="R84" i="18"/>
  <c r="T84" i="18" s="1"/>
  <c r="U84" i="18" s="1"/>
  <c r="V84" i="18" s="1"/>
  <c r="S83" i="18"/>
  <c r="R83" i="18"/>
  <c r="S82" i="18"/>
  <c r="R82" i="18"/>
  <c r="S81" i="18"/>
  <c r="R81" i="18"/>
  <c r="T81" i="18" s="1"/>
  <c r="U81" i="18" s="1"/>
  <c r="V81" i="18" s="1"/>
  <c r="S80" i="18"/>
  <c r="R80" i="18"/>
  <c r="T80" i="18" s="1"/>
  <c r="U80" i="18" s="1"/>
  <c r="V80" i="18" s="1"/>
  <c r="S79" i="18"/>
  <c r="R79" i="18"/>
  <c r="S78" i="18"/>
  <c r="R78" i="18"/>
  <c r="S76" i="18"/>
  <c r="R76" i="18"/>
  <c r="T76" i="18" s="1"/>
  <c r="U76" i="18" s="1"/>
  <c r="V76" i="18" s="1"/>
  <c r="S75" i="18"/>
  <c r="R75" i="18"/>
  <c r="T75" i="18" s="1"/>
  <c r="U75" i="18" s="1"/>
  <c r="V75" i="18" s="1"/>
  <c r="S74" i="18"/>
  <c r="R74" i="18"/>
  <c r="S73" i="18"/>
  <c r="R73" i="18"/>
  <c r="S72" i="18"/>
  <c r="R72" i="18"/>
  <c r="T72" i="18" s="1"/>
  <c r="U72" i="18" s="1"/>
  <c r="V72" i="18" s="1"/>
  <c r="S71" i="18"/>
  <c r="R71" i="18"/>
  <c r="T71" i="18" s="1"/>
  <c r="U71" i="18" s="1"/>
  <c r="V71" i="18" s="1"/>
  <c r="S69" i="18"/>
  <c r="R69" i="18"/>
  <c r="S68" i="18"/>
  <c r="R68" i="18"/>
  <c r="S67" i="18"/>
  <c r="R67" i="18"/>
  <c r="T67" i="18" s="1"/>
  <c r="U67" i="18" s="1"/>
  <c r="V67" i="18" s="1"/>
  <c r="S66" i="18"/>
  <c r="R66" i="18"/>
  <c r="T66" i="18" s="1"/>
  <c r="U66" i="18" s="1"/>
  <c r="V66" i="18" s="1"/>
  <c r="S65" i="18"/>
  <c r="R65" i="18"/>
  <c r="S64" i="18"/>
  <c r="R64" i="18"/>
  <c r="S63" i="18"/>
  <c r="R63" i="18"/>
  <c r="T63" i="18" s="1"/>
  <c r="U63" i="18" s="1"/>
  <c r="V63" i="18" s="1"/>
  <c r="S62" i="18"/>
  <c r="R62" i="18"/>
  <c r="T62" i="18" s="1"/>
  <c r="U62" i="18" s="1"/>
  <c r="V62" i="18" s="1"/>
  <c r="S61" i="18"/>
  <c r="R61" i="18"/>
  <c r="S60" i="18"/>
  <c r="R60" i="18"/>
  <c r="S59" i="18"/>
  <c r="R59" i="18"/>
  <c r="T59" i="18" s="1"/>
  <c r="U59" i="18" s="1"/>
  <c r="V59" i="18" s="1"/>
  <c r="S58" i="18"/>
  <c r="R58" i="18"/>
  <c r="T58" i="18" s="1"/>
  <c r="U58" i="18" s="1"/>
  <c r="V58" i="18" s="1"/>
  <c r="S57" i="18"/>
  <c r="R57" i="18"/>
  <c r="S56" i="18"/>
  <c r="R56" i="18"/>
  <c r="S53" i="18"/>
  <c r="R53" i="18"/>
  <c r="T53" i="18" s="1"/>
  <c r="U53" i="18" s="1"/>
  <c r="V53" i="18" s="1"/>
  <c r="S52" i="18"/>
  <c r="R52" i="18"/>
  <c r="T52" i="18" s="1"/>
  <c r="U52" i="18" s="1"/>
  <c r="V52" i="18" s="1"/>
  <c r="S51" i="18"/>
  <c r="R51" i="18"/>
  <c r="S50" i="18"/>
  <c r="R50" i="18"/>
  <c r="S49" i="18"/>
  <c r="R49" i="18"/>
  <c r="S48" i="18"/>
  <c r="R48" i="18"/>
  <c r="T48" i="18" s="1"/>
  <c r="U48" i="18" s="1"/>
  <c r="V48" i="18" s="1"/>
  <c r="S47" i="18"/>
  <c r="R47" i="18"/>
  <c r="S46" i="18"/>
  <c r="R46" i="18"/>
  <c r="S45" i="18"/>
  <c r="R45" i="18"/>
  <c r="S44" i="18"/>
  <c r="R44" i="18"/>
  <c r="T44" i="18" s="1"/>
  <c r="U44" i="18" s="1"/>
  <c r="V44" i="18" s="1"/>
  <c r="S43" i="18"/>
  <c r="R43" i="18"/>
  <c r="S42" i="18"/>
  <c r="R42" i="18"/>
  <c r="S41" i="18"/>
  <c r="R41" i="18"/>
  <c r="S40" i="18"/>
  <c r="R40" i="18"/>
  <c r="T40" i="18" s="1"/>
  <c r="U40" i="18" s="1"/>
  <c r="V40" i="18" s="1"/>
  <c r="S39" i="18"/>
  <c r="R39" i="18"/>
  <c r="S38" i="18"/>
  <c r="R38" i="18"/>
  <c r="S35" i="18"/>
  <c r="R35" i="18"/>
  <c r="S34" i="18"/>
  <c r="R34" i="18"/>
  <c r="T34" i="18" s="1"/>
  <c r="U34" i="18" s="1"/>
  <c r="V34" i="18" s="1"/>
  <c r="S33" i="18"/>
  <c r="R33" i="18"/>
  <c r="S32" i="18"/>
  <c r="R32" i="18"/>
  <c r="S31" i="18"/>
  <c r="R31" i="18"/>
  <c r="S30" i="18"/>
  <c r="R30" i="18"/>
  <c r="T30" i="18" s="1"/>
  <c r="U30" i="18" s="1"/>
  <c r="V30" i="18" s="1"/>
  <c r="S29" i="18"/>
  <c r="R29" i="18"/>
  <c r="S28" i="18"/>
  <c r="R28" i="18"/>
  <c r="S27" i="18"/>
  <c r="R27" i="18"/>
  <c r="S26" i="18"/>
  <c r="R26" i="18"/>
  <c r="T26" i="18" s="1"/>
  <c r="U26" i="18" s="1"/>
  <c r="V26" i="18" s="1"/>
  <c r="S25" i="18"/>
  <c r="R25" i="18"/>
  <c r="S24" i="18"/>
  <c r="R24" i="18"/>
  <c r="S23" i="18"/>
  <c r="R23" i="18"/>
  <c r="S22" i="18"/>
  <c r="R22" i="18"/>
  <c r="T22" i="18" s="1"/>
  <c r="U22" i="18" s="1"/>
  <c r="V22" i="18" s="1"/>
  <c r="S21" i="18"/>
  <c r="R21" i="18"/>
  <c r="S20" i="18"/>
  <c r="R20" i="18"/>
  <c r="S19" i="18"/>
  <c r="R19" i="18"/>
  <c r="S18" i="18"/>
  <c r="R18" i="18"/>
  <c r="T18" i="18" s="1"/>
  <c r="U18" i="18" s="1"/>
  <c r="V18" i="18" s="1"/>
  <c r="S16" i="18"/>
  <c r="R16" i="18"/>
  <c r="R14" i="18"/>
  <c r="S12" i="18"/>
  <c r="R12" i="18"/>
  <c r="S11" i="18"/>
  <c r="R11" i="18"/>
  <c r="T11" i="18" s="1"/>
  <c r="U11" i="18" s="1"/>
  <c r="V11" i="18" s="1"/>
  <c r="S10" i="18"/>
  <c r="R10" i="18"/>
  <c r="S8" i="18"/>
  <c r="R8" i="18"/>
  <c r="E86" i="17"/>
  <c r="E85" i="17"/>
  <c r="E84" i="17"/>
  <c r="U74" i="17"/>
  <c r="V74" i="17" s="1"/>
  <c r="R73" i="17"/>
  <c r="U73" i="17" s="1"/>
  <c r="S64" i="17"/>
  <c r="R64" i="17"/>
  <c r="S63" i="17"/>
  <c r="R63" i="17"/>
  <c r="S62" i="17"/>
  <c r="R62" i="17"/>
  <c r="S61" i="17"/>
  <c r="R61" i="17"/>
  <c r="T61" i="17" s="1"/>
  <c r="U61" i="17" s="1"/>
  <c r="V61" i="17" s="1"/>
  <c r="S60" i="17"/>
  <c r="R60" i="17"/>
  <c r="S59" i="17"/>
  <c r="R59" i="17"/>
  <c r="S58" i="17"/>
  <c r="R58" i="17"/>
  <c r="S57" i="17"/>
  <c r="R57" i="17"/>
  <c r="T57" i="17" s="1"/>
  <c r="U57" i="17" s="1"/>
  <c r="V57" i="17" s="1"/>
  <c r="S56" i="17"/>
  <c r="S55" i="17"/>
  <c r="S54" i="17"/>
  <c r="R54" i="17"/>
  <c r="S53" i="17"/>
  <c r="R53" i="17"/>
  <c r="S52" i="17"/>
  <c r="R52" i="17"/>
  <c r="T52" i="17" s="1"/>
  <c r="U52" i="17" s="1"/>
  <c r="V52" i="17" s="1"/>
  <c r="S51" i="17"/>
  <c r="R51" i="17"/>
  <c r="S50" i="17"/>
  <c r="R50" i="17"/>
  <c r="S49" i="17"/>
  <c r="R49" i="17"/>
  <c r="S48" i="17"/>
  <c r="R48" i="17"/>
  <c r="T48" i="17" s="1"/>
  <c r="U48" i="17" s="1"/>
  <c r="V48" i="17" s="1"/>
  <c r="S47" i="17"/>
  <c r="S46" i="17"/>
  <c r="R46" i="17"/>
  <c r="T46" i="17" s="1"/>
  <c r="U46" i="17" s="1"/>
  <c r="V46" i="17" s="1"/>
  <c r="S45" i="17"/>
  <c r="R45" i="17"/>
  <c r="T45" i="17" s="1"/>
  <c r="U45" i="17" s="1"/>
  <c r="V45" i="17" s="1"/>
  <c r="S44" i="17"/>
  <c r="R44" i="17"/>
  <c r="T44" i="17" s="1"/>
  <c r="U44" i="17" s="1"/>
  <c r="V44" i="17" s="1"/>
  <c r="S43" i="17"/>
  <c r="R43" i="17"/>
  <c r="S42" i="17"/>
  <c r="R42" i="17"/>
  <c r="T42" i="17" s="1"/>
  <c r="U42" i="17" s="1"/>
  <c r="V42" i="17" s="1"/>
  <c r="S41" i="17"/>
  <c r="S40" i="17"/>
  <c r="R40" i="17"/>
  <c r="S39" i="17"/>
  <c r="R39" i="17"/>
  <c r="T39" i="17" s="1"/>
  <c r="U39" i="17" s="1"/>
  <c r="V39" i="17" s="1"/>
  <c r="S38" i="17"/>
  <c r="S37" i="17"/>
  <c r="R37" i="17"/>
  <c r="T37" i="17" s="1"/>
  <c r="U37" i="17" s="1"/>
  <c r="V37" i="17" s="1"/>
  <c r="S36" i="17"/>
  <c r="R36" i="17"/>
  <c r="T36" i="17" s="1"/>
  <c r="U36" i="17" s="1"/>
  <c r="V36" i="17" s="1"/>
  <c r="S35" i="17"/>
  <c r="R35" i="17"/>
  <c r="T35" i="17" s="1"/>
  <c r="U35" i="17" s="1"/>
  <c r="V35" i="17" s="1"/>
  <c r="S34" i="17"/>
  <c r="S33" i="17"/>
  <c r="R33" i="17"/>
  <c r="S32" i="17"/>
  <c r="R32" i="17"/>
  <c r="S31" i="17"/>
  <c r="R31" i="17"/>
  <c r="S30" i="17"/>
  <c r="R30" i="17"/>
  <c r="T30" i="17" s="1"/>
  <c r="U30" i="17" s="1"/>
  <c r="V30" i="17" s="1"/>
  <c r="S29" i="17"/>
  <c r="S28" i="17"/>
  <c r="R28" i="17"/>
  <c r="T28" i="17" s="1"/>
  <c r="U28" i="17" s="1"/>
  <c r="V28" i="17" s="1"/>
  <c r="S27" i="17"/>
  <c r="S26" i="17"/>
  <c r="R26" i="17"/>
  <c r="S25" i="17"/>
  <c r="R25" i="17"/>
  <c r="T25" i="17" s="1"/>
  <c r="U25" i="17" s="1"/>
  <c r="V25" i="17" s="1"/>
  <c r="S24" i="17"/>
  <c r="R24" i="17"/>
  <c r="S23" i="17"/>
  <c r="R23" i="17"/>
  <c r="S22" i="17"/>
  <c r="R22" i="17"/>
  <c r="S21" i="17"/>
  <c r="R21" i="17"/>
  <c r="T21" i="17" s="1"/>
  <c r="U21" i="17" s="1"/>
  <c r="V21" i="17" s="1"/>
  <c r="S20" i="17"/>
  <c r="S19" i="17"/>
  <c r="R19" i="17"/>
  <c r="T19" i="17" s="1"/>
  <c r="U19" i="17" s="1"/>
  <c r="V19" i="17" s="1"/>
  <c r="S18" i="17"/>
  <c r="R18" i="17"/>
  <c r="T18" i="17" s="1"/>
  <c r="U18" i="17" s="1"/>
  <c r="V18" i="17" s="1"/>
  <c r="S17" i="17"/>
  <c r="R17" i="17"/>
  <c r="T17" i="17" s="1"/>
  <c r="U17" i="17" s="1"/>
  <c r="V17" i="17" s="1"/>
  <c r="S16" i="17"/>
  <c r="R16" i="17"/>
  <c r="S15" i="17"/>
  <c r="R15" i="17"/>
  <c r="T15" i="17" s="1"/>
  <c r="U15" i="17" s="1"/>
  <c r="V15" i="17" s="1"/>
  <c r="S14" i="17"/>
  <c r="R14" i="17"/>
  <c r="T14" i="17" s="1"/>
  <c r="U14" i="17" s="1"/>
  <c r="V14" i="17" s="1"/>
  <c r="S13" i="17"/>
  <c r="S12" i="17"/>
  <c r="S11" i="17"/>
  <c r="R11" i="17"/>
  <c r="S10" i="17"/>
  <c r="S9" i="17"/>
  <c r="R9" i="17"/>
  <c r="S8" i="17"/>
  <c r="R8" i="17"/>
  <c r="E50" i="16"/>
  <c r="E49" i="16"/>
  <c r="E48" i="16"/>
  <c r="U38" i="16"/>
  <c r="V38" i="16" s="1"/>
  <c r="R37" i="16"/>
  <c r="U37" i="16" s="1"/>
  <c r="S28" i="16"/>
  <c r="S27" i="16"/>
  <c r="S26" i="16"/>
  <c r="S25" i="16"/>
  <c r="S24" i="16"/>
  <c r="S23" i="16"/>
  <c r="U23" i="16" s="1"/>
  <c r="V23" i="16" s="1"/>
  <c r="S22" i="16"/>
  <c r="U22" i="16"/>
  <c r="V22" i="16" s="1"/>
  <c r="S21" i="16"/>
  <c r="S20" i="16"/>
  <c r="S19" i="16"/>
  <c r="U19" i="16" s="1"/>
  <c r="V19" i="16" s="1"/>
  <c r="S18" i="16"/>
  <c r="S17" i="16"/>
  <c r="S16" i="16"/>
  <c r="S15" i="16"/>
  <c r="S14" i="16"/>
  <c r="U14" i="16" s="1"/>
  <c r="V14" i="16" s="1"/>
  <c r="S13" i="16"/>
  <c r="U13" i="16"/>
  <c r="V13" i="16" s="1"/>
  <c r="S12" i="16"/>
  <c r="R12" i="16"/>
  <c r="S11" i="16"/>
  <c r="R11" i="16"/>
  <c r="S10" i="16"/>
  <c r="U10" i="16"/>
  <c r="V10" i="16" s="1"/>
  <c r="S9" i="16"/>
  <c r="U9" i="16"/>
  <c r="V9" i="16" s="1"/>
  <c r="S8" i="16"/>
  <c r="R8" i="16"/>
  <c r="E215" i="7"/>
  <c r="U205" i="7"/>
  <c r="V205" i="7" s="1"/>
  <c r="R204" i="7"/>
  <c r="U204" i="7" s="1"/>
  <c r="V204" i="7" s="1"/>
  <c r="S191" i="7"/>
  <c r="R191" i="7"/>
  <c r="T191" i="7" s="1"/>
  <c r="U191" i="7" s="1"/>
  <c r="V191" i="7" s="1"/>
  <c r="S190" i="7"/>
  <c r="R190" i="7"/>
  <c r="T190" i="7" s="1"/>
  <c r="U190" i="7" s="1"/>
  <c r="V190" i="7" s="1"/>
  <c r="S189" i="7"/>
  <c r="R189" i="7"/>
  <c r="T189" i="7" s="1"/>
  <c r="U189" i="7" s="1"/>
  <c r="V189" i="7" s="1"/>
  <c r="S188" i="7"/>
  <c r="R188" i="7"/>
  <c r="T188" i="7" s="1"/>
  <c r="U188" i="7" s="1"/>
  <c r="V188" i="7" s="1"/>
  <c r="S170" i="7"/>
  <c r="R170" i="7"/>
  <c r="T170" i="7" s="1"/>
  <c r="U170" i="7" s="1"/>
  <c r="V170" i="7" s="1"/>
  <c r="S169" i="7"/>
  <c r="R169" i="7"/>
  <c r="T169" i="7" s="1"/>
  <c r="U169" i="7" s="1"/>
  <c r="V169" i="7" s="1"/>
  <c r="S168" i="7"/>
  <c r="R168" i="7"/>
  <c r="T168" i="7" s="1"/>
  <c r="U168" i="7" s="1"/>
  <c r="V168" i="7" s="1"/>
  <c r="S167" i="7"/>
  <c r="R167" i="7"/>
  <c r="T167" i="7" s="1"/>
  <c r="U167" i="7" s="1"/>
  <c r="V167" i="7" s="1"/>
  <c r="S166" i="7"/>
  <c r="R166" i="7"/>
  <c r="T166" i="7" s="1"/>
  <c r="U166" i="7" s="1"/>
  <c r="V166" i="7" s="1"/>
  <c r="S153" i="7"/>
  <c r="R153" i="7"/>
  <c r="T153" i="7" s="1"/>
  <c r="U153" i="7" s="1"/>
  <c r="V153" i="7" s="1"/>
  <c r="S152" i="7"/>
  <c r="R152" i="7"/>
  <c r="T152" i="7" s="1"/>
  <c r="U152" i="7" s="1"/>
  <c r="V152" i="7" s="1"/>
  <c r="S101" i="7"/>
  <c r="R101" i="7"/>
  <c r="T101" i="7" s="1"/>
  <c r="U101" i="7" s="1"/>
  <c r="V101" i="7" s="1"/>
  <c r="S100" i="7"/>
  <c r="R100" i="7"/>
  <c r="T100" i="7" s="1"/>
  <c r="U100" i="7" s="1"/>
  <c r="V100" i="7" s="1"/>
  <c r="S99" i="7"/>
  <c r="R99" i="7"/>
  <c r="T99" i="7" s="1"/>
  <c r="U99" i="7" s="1"/>
  <c r="V99" i="7" s="1"/>
  <c r="S98" i="7"/>
  <c r="R98" i="7"/>
  <c r="T98" i="7" s="1"/>
  <c r="U98" i="7" s="1"/>
  <c r="V98" i="7" s="1"/>
  <c r="S97" i="7"/>
  <c r="R97" i="7"/>
  <c r="T97" i="7" s="1"/>
  <c r="U97" i="7" s="1"/>
  <c r="V97" i="7" s="1"/>
  <c r="S96" i="7"/>
  <c r="R96" i="7"/>
  <c r="T96" i="7" s="1"/>
  <c r="U96" i="7" s="1"/>
  <c r="V96" i="7" s="1"/>
  <c r="S95" i="7"/>
  <c r="R95" i="7"/>
  <c r="T95" i="7" s="1"/>
  <c r="U95" i="7" s="1"/>
  <c r="V95" i="7" s="1"/>
  <c r="S94" i="7"/>
  <c r="R94" i="7"/>
  <c r="T94" i="7" s="1"/>
  <c r="U94" i="7" s="1"/>
  <c r="V94" i="7" s="1"/>
  <c r="S93" i="7"/>
  <c r="R93" i="7"/>
  <c r="T93" i="7" s="1"/>
  <c r="U93" i="7" s="1"/>
  <c r="V93" i="7" s="1"/>
  <c r="S92" i="7"/>
  <c r="R92" i="7"/>
  <c r="T92" i="7" s="1"/>
  <c r="U92" i="7" s="1"/>
  <c r="V92" i="7" s="1"/>
  <c r="S91" i="7"/>
  <c r="R91" i="7"/>
  <c r="T91" i="7" s="1"/>
  <c r="U91" i="7" s="1"/>
  <c r="V91" i="7" s="1"/>
  <c r="S90" i="7"/>
  <c r="R90" i="7"/>
  <c r="T90" i="7" s="1"/>
  <c r="U90" i="7" s="1"/>
  <c r="V90" i="7" s="1"/>
  <c r="S89" i="7"/>
  <c r="R89" i="7"/>
  <c r="T89" i="7" s="1"/>
  <c r="U89" i="7" s="1"/>
  <c r="V89" i="7" s="1"/>
  <c r="S88" i="7"/>
  <c r="R88" i="7"/>
  <c r="T88" i="7" s="1"/>
  <c r="U88" i="7" s="1"/>
  <c r="V88" i="7" s="1"/>
  <c r="S87" i="7"/>
  <c r="R87" i="7"/>
  <c r="T87" i="7" s="1"/>
  <c r="U87" i="7" s="1"/>
  <c r="V87" i="7" s="1"/>
  <c r="S86" i="7"/>
  <c r="R86" i="7"/>
  <c r="T86" i="7" s="1"/>
  <c r="U86" i="7" s="1"/>
  <c r="V86" i="7" s="1"/>
  <c r="S85" i="7"/>
  <c r="R85" i="7"/>
  <c r="T85" i="7" s="1"/>
  <c r="U85" i="7" s="1"/>
  <c r="V85" i="7" s="1"/>
  <c r="S84" i="7"/>
  <c r="R84" i="7"/>
  <c r="T84" i="7" s="1"/>
  <c r="U84" i="7" s="1"/>
  <c r="V84" i="7" s="1"/>
  <c r="S83" i="7"/>
  <c r="R83" i="7"/>
  <c r="T83" i="7" s="1"/>
  <c r="U83" i="7" s="1"/>
  <c r="V83" i="7" s="1"/>
  <c r="S82" i="7"/>
  <c r="R82" i="7"/>
  <c r="T82" i="7" s="1"/>
  <c r="U82" i="7" s="1"/>
  <c r="V82" i="7" s="1"/>
  <c r="S81" i="7"/>
  <c r="R81" i="7"/>
  <c r="T81" i="7" s="1"/>
  <c r="U81" i="7" s="1"/>
  <c r="V81" i="7" s="1"/>
  <c r="S80" i="7"/>
  <c r="R80" i="7"/>
  <c r="T80" i="7" s="1"/>
  <c r="U80" i="7" s="1"/>
  <c r="V80" i="7" s="1"/>
  <c r="S79" i="7"/>
  <c r="R79" i="7"/>
  <c r="T79" i="7" s="1"/>
  <c r="U79" i="7" s="1"/>
  <c r="V79" i="7" s="1"/>
  <c r="S78" i="7"/>
  <c r="R78" i="7"/>
  <c r="T78" i="7" s="1"/>
  <c r="U78" i="7" s="1"/>
  <c r="V78" i="7" s="1"/>
  <c r="S77" i="7"/>
  <c r="R77" i="7"/>
  <c r="T77" i="7" s="1"/>
  <c r="U77" i="7" s="1"/>
  <c r="V77" i="7" s="1"/>
  <c r="S76" i="7"/>
  <c r="R76" i="7"/>
  <c r="T76" i="7" s="1"/>
  <c r="U76" i="7" s="1"/>
  <c r="V76" i="7" s="1"/>
  <c r="S75" i="7"/>
  <c r="R75" i="7"/>
  <c r="T75" i="7" s="1"/>
  <c r="U75" i="7" s="1"/>
  <c r="V75" i="7" s="1"/>
  <c r="S74" i="7"/>
  <c r="R74" i="7"/>
  <c r="T74" i="7" s="1"/>
  <c r="U74" i="7" s="1"/>
  <c r="V74" i="7" s="1"/>
  <c r="S73" i="7"/>
  <c r="R73" i="7"/>
  <c r="T73" i="7" s="1"/>
  <c r="U73" i="7" s="1"/>
  <c r="V73" i="7" s="1"/>
  <c r="S72" i="7"/>
  <c r="R72" i="7"/>
  <c r="T72" i="7" s="1"/>
  <c r="U72" i="7" s="1"/>
  <c r="V72" i="7" s="1"/>
  <c r="S71" i="7"/>
  <c r="R71" i="7"/>
  <c r="T71" i="7" s="1"/>
  <c r="U71" i="7" s="1"/>
  <c r="V71" i="7" s="1"/>
  <c r="S70" i="7"/>
  <c r="R70" i="7"/>
  <c r="T70" i="7" s="1"/>
  <c r="U70" i="7" s="1"/>
  <c r="V70" i="7" s="1"/>
  <c r="S69" i="7"/>
  <c r="R69" i="7"/>
  <c r="T69" i="7" s="1"/>
  <c r="U69" i="7" s="1"/>
  <c r="V69" i="7" s="1"/>
  <c r="S68" i="7"/>
  <c r="R68" i="7"/>
  <c r="T68" i="7" s="1"/>
  <c r="U68" i="7" s="1"/>
  <c r="V68" i="7" s="1"/>
  <c r="S67" i="7"/>
  <c r="R67" i="7"/>
  <c r="T67" i="7" s="1"/>
  <c r="U67" i="7" s="1"/>
  <c r="V67" i="7" s="1"/>
  <c r="S66" i="7"/>
  <c r="R66" i="7"/>
  <c r="T66" i="7" s="1"/>
  <c r="U66" i="7" s="1"/>
  <c r="V66" i="7" s="1"/>
  <c r="S65" i="7"/>
  <c r="R65" i="7"/>
  <c r="T65" i="7" s="1"/>
  <c r="U65" i="7" s="1"/>
  <c r="V65" i="7" s="1"/>
  <c r="S64" i="7"/>
  <c r="R64" i="7"/>
  <c r="T64" i="7" s="1"/>
  <c r="U64" i="7" s="1"/>
  <c r="V64" i="7" s="1"/>
  <c r="S63" i="7"/>
  <c r="R63" i="7"/>
  <c r="T63" i="7" s="1"/>
  <c r="U63" i="7" s="1"/>
  <c r="V63" i="7" s="1"/>
  <c r="S62" i="7"/>
  <c r="R62" i="7"/>
  <c r="T62" i="7" s="1"/>
  <c r="U62" i="7" s="1"/>
  <c r="V62" i="7" s="1"/>
  <c r="S61" i="7"/>
  <c r="R61" i="7"/>
  <c r="T61" i="7" s="1"/>
  <c r="U61" i="7" s="1"/>
  <c r="V61" i="7" s="1"/>
  <c r="S60" i="7"/>
  <c r="R60" i="7"/>
  <c r="T60" i="7" s="1"/>
  <c r="U60" i="7" s="1"/>
  <c r="V60" i="7" s="1"/>
  <c r="S59" i="7"/>
  <c r="R59" i="7"/>
  <c r="T59" i="7" s="1"/>
  <c r="U59" i="7" s="1"/>
  <c r="V59" i="7" s="1"/>
  <c r="S58" i="7"/>
  <c r="R58" i="7"/>
  <c r="T58" i="7" s="1"/>
  <c r="U58" i="7" s="1"/>
  <c r="V58" i="7" s="1"/>
  <c r="S57" i="7"/>
  <c r="R57" i="7"/>
  <c r="T57" i="7" s="1"/>
  <c r="U57" i="7" s="1"/>
  <c r="V57" i="7" s="1"/>
  <c r="S56" i="7"/>
  <c r="R56" i="7"/>
  <c r="T56" i="7" s="1"/>
  <c r="U56" i="7" s="1"/>
  <c r="V56" i="7" s="1"/>
  <c r="S55" i="7"/>
  <c r="R55" i="7"/>
  <c r="T55" i="7" s="1"/>
  <c r="U55" i="7" s="1"/>
  <c r="V55" i="7" s="1"/>
  <c r="S54" i="7"/>
  <c r="R54" i="7"/>
  <c r="T54" i="7" s="1"/>
  <c r="U54" i="7" s="1"/>
  <c r="V54" i="7" s="1"/>
  <c r="S53" i="7"/>
  <c r="R53" i="7"/>
  <c r="T53" i="7" s="1"/>
  <c r="U53" i="7" s="1"/>
  <c r="V53" i="7" s="1"/>
  <c r="S52" i="7"/>
  <c r="R52" i="7"/>
  <c r="T52" i="7" s="1"/>
  <c r="U52" i="7" s="1"/>
  <c r="V52" i="7" s="1"/>
  <c r="S51" i="7"/>
  <c r="R51" i="7"/>
  <c r="T51" i="7" s="1"/>
  <c r="U51" i="7" s="1"/>
  <c r="V51" i="7" s="1"/>
  <c r="S50" i="7"/>
  <c r="R50" i="7"/>
  <c r="T50" i="7" s="1"/>
  <c r="U50" i="7" s="1"/>
  <c r="V50" i="7" s="1"/>
  <c r="S49" i="7"/>
  <c r="R49" i="7"/>
  <c r="T49" i="7" s="1"/>
  <c r="U49" i="7" s="1"/>
  <c r="V49" i="7" s="1"/>
  <c r="S48" i="7"/>
  <c r="R48" i="7"/>
  <c r="T48" i="7" s="1"/>
  <c r="U48" i="7" s="1"/>
  <c r="V48" i="7" s="1"/>
  <c r="S47" i="7"/>
  <c r="R47" i="7"/>
  <c r="T47" i="7" s="1"/>
  <c r="U47" i="7" s="1"/>
  <c r="V47" i="7" s="1"/>
  <c r="S46" i="7"/>
  <c r="R46" i="7"/>
  <c r="T46" i="7" s="1"/>
  <c r="U46" i="7" s="1"/>
  <c r="V46" i="7" s="1"/>
  <c r="S45" i="7"/>
  <c r="R45" i="7"/>
  <c r="T45" i="7" s="1"/>
  <c r="U45" i="7" s="1"/>
  <c r="V45" i="7" s="1"/>
  <c r="S44" i="7"/>
  <c r="R44" i="7"/>
  <c r="T44" i="7" s="1"/>
  <c r="U44" i="7" s="1"/>
  <c r="V44" i="7" s="1"/>
  <c r="S43" i="7"/>
  <c r="R43" i="7"/>
  <c r="T43" i="7" s="1"/>
  <c r="U43" i="7" s="1"/>
  <c r="V43" i="7" s="1"/>
  <c r="S42" i="7"/>
  <c r="R42" i="7"/>
  <c r="T42" i="7" s="1"/>
  <c r="U42" i="7" s="1"/>
  <c r="V42" i="7" s="1"/>
  <c r="S41" i="7"/>
  <c r="R41" i="7"/>
  <c r="T41" i="7" s="1"/>
  <c r="U41" i="7" s="1"/>
  <c r="V41" i="7" s="1"/>
  <c r="S40" i="7"/>
  <c r="R40" i="7"/>
  <c r="T40" i="7" s="1"/>
  <c r="U40" i="7" s="1"/>
  <c r="V40" i="7" s="1"/>
  <c r="S39" i="7"/>
  <c r="R39" i="7"/>
  <c r="T39" i="7" s="1"/>
  <c r="U39" i="7" s="1"/>
  <c r="V39" i="7" s="1"/>
  <c r="S38" i="7"/>
  <c r="R38" i="7"/>
  <c r="T38" i="7" s="1"/>
  <c r="U38" i="7" s="1"/>
  <c r="V38" i="7" s="1"/>
  <c r="S37" i="7"/>
  <c r="R37" i="7"/>
  <c r="T37" i="7" s="1"/>
  <c r="U37" i="7" s="1"/>
  <c r="V37" i="7" s="1"/>
  <c r="S36" i="7"/>
  <c r="R36" i="7"/>
  <c r="T36" i="7" s="1"/>
  <c r="U36" i="7" s="1"/>
  <c r="V36" i="7" s="1"/>
  <c r="S35" i="7"/>
  <c r="S34" i="7"/>
  <c r="R34" i="7"/>
  <c r="T34" i="7" s="1"/>
  <c r="U34" i="7" s="1"/>
  <c r="V34" i="7" s="1"/>
  <c r="S33" i="7"/>
  <c r="S32" i="7"/>
  <c r="S31" i="7"/>
  <c r="S30" i="7"/>
  <c r="R30" i="7"/>
  <c r="T30" i="7" s="1"/>
  <c r="U30" i="7" s="1"/>
  <c r="V30" i="7" s="1"/>
  <c r="S29" i="7"/>
  <c r="R29" i="7"/>
  <c r="T29" i="7" s="1"/>
  <c r="U29" i="7" s="1"/>
  <c r="V29" i="7" s="1"/>
  <c r="S28" i="7"/>
  <c r="S27" i="7"/>
  <c r="R27" i="7"/>
  <c r="T27" i="7" s="1"/>
  <c r="U27" i="7" s="1"/>
  <c r="V27" i="7" s="1"/>
  <c r="S26" i="7"/>
  <c r="R26" i="7"/>
  <c r="T26" i="7" s="1"/>
  <c r="U26" i="7" s="1"/>
  <c r="V26" i="7" s="1"/>
  <c r="S25" i="7"/>
  <c r="R25" i="7"/>
  <c r="T25" i="7" s="1"/>
  <c r="U25" i="7" s="1"/>
  <c r="V25" i="7" s="1"/>
  <c r="S24" i="7"/>
  <c r="R24" i="7"/>
  <c r="T24" i="7" s="1"/>
  <c r="U24" i="7" s="1"/>
  <c r="V24" i="7" s="1"/>
  <c r="S23" i="7"/>
  <c r="S22" i="7"/>
  <c r="R22" i="7"/>
  <c r="T22" i="7" s="1"/>
  <c r="U22" i="7" s="1"/>
  <c r="V22" i="7" s="1"/>
  <c r="S21" i="7"/>
  <c r="R21" i="7"/>
  <c r="T21" i="7" s="1"/>
  <c r="U21" i="7" s="1"/>
  <c r="V21" i="7" s="1"/>
  <c r="S20" i="7"/>
  <c r="S19" i="7"/>
  <c r="R19" i="7"/>
  <c r="T19" i="7" s="1"/>
  <c r="U19" i="7" s="1"/>
  <c r="V19" i="7" s="1"/>
  <c r="S18" i="7"/>
  <c r="R18" i="7"/>
  <c r="T18" i="7" s="1"/>
  <c r="U18" i="7" s="1"/>
  <c r="V18" i="7" s="1"/>
  <c r="S17" i="7"/>
  <c r="R17" i="7"/>
  <c r="T17" i="7" s="1"/>
  <c r="U17" i="7" s="1"/>
  <c r="V17" i="7" s="1"/>
  <c r="S16" i="7"/>
  <c r="R16" i="7"/>
  <c r="T16" i="7" s="1"/>
  <c r="U16" i="7" s="1"/>
  <c r="V16" i="7" s="1"/>
  <c r="S15" i="7"/>
  <c r="S14" i="7"/>
  <c r="R14" i="7"/>
  <c r="T14" i="7" s="1"/>
  <c r="U14" i="7" s="1"/>
  <c r="V14" i="7" s="1"/>
  <c r="S13" i="7"/>
  <c r="R13" i="7"/>
  <c r="T13" i="7" s="1"/>
  <c r="U13" i="7" s="1"/>
  <c r="V13" i="7" s="1"/>
  <c r="S12" i="7"/>
  <c r="R12" i="7"/>
  <c r="T12" i="7" s="1"/>
  <c r="U12" i="7" s="1"/>
  <c r="V12" i="7" s="1"/>
  <c r="S11" i="7"/>
  <c r="R11" i="7"/>
  <c r="T11" i="7" s="1"/>
  <c r="U11" i="7" s="1"/>
  <c r="V11" i="7" s="1"/>
  <c r="S10" i="7"/>
  <c r="R10" i="7"/>
  <c r="T10" i="7" s="1"/>
  <c r="U10" i="7" s="1"/>
  <c r="V10" i="7" s="1"/>
  <c r="S9" i="7"/>
  <c r="R9" i="7"/>
  <c r="T9" i="7" s="1"/>
  <c r="U9" i="7" s="1"/>
  <c r="V9" i="7" s="1"/>
  <c r="S8" i="7"/>
  <c r="R13" i="1"/>
  <c r="T13" i="1" s="1"/>
  <c r="U13" i="1" s="1"/>
  <c r="V13" i="1" s="1"/>
  <c r="S13" i="1"/>
  <c r="R9" i="1"/>
  <c r="T9" i="1" s="1"/>
  <c r="U9" i="1" s="1"/>
  <c r="V9" i="1" s="1"/>
  <c r="R10" i="1"/>
  <c r="T10" i="1" s="1"/>
  <c r="U10" i="1" s="1"/>
  <c r="V10" i="1" s="1"/>
  <c r="R11" i="1"/>
  <c r="T11" i="1" s="1"/>
  <c r="U11" i="1" s="1"/>
  <c r="V11" i="1" s="1"/>
  <c r="R12" i="1"/>
  <c r="T12" i="1" s="1"/>
  <c r="U12" i="1" s="1"/>
  <c r="V12" i="1" s="1"/>
  <c r="R14" i="1"/>
  <c r="T14" i="1" s="1"/>
  <c r="U14" i="1" s="1"/>
  <c r="V14" i="1" s="1"/>
  <c r="R15" i="1"/>
  <c r="T15" i="1" s="1"/>
  <c r="U15" i="1" s="1"/>
  <c r="V15" i="1" s="1"/>
  <c r="R16" i="1"/>
  <c r="T16" i="1" s="1"/>
  <c r="U16" i="1" s="1"/>
  <c r="V16" i="1" s="1"/>
  <c r="R17" i="1"/>
  <c r="T17" i="1" s="1"/>
  <c r="U17" i="1" s="1"/>
  <c r="V17" i="1" s="1"/>
  <c r="R18" i="1"/>
  <c r="T18" i="1" s="1"/>
  <c r="U18" i="1" s="1"/>
  <c r="V18" i="1" s="1"/>
  <c r="R19" i="1"/>
  <c r="T19" i="1" s="1"/>
  <c r="U19" i="1" s="1"/>
  <c r="V19" i="1" s="1"/>
  <c r="R20" i="1"/>
  <c r="T20" i="1" s="1"/>
  <c r="U20" i="1" s="1"/>
  <c r="V20" i="1" s="1"/>
  <c r="R22" i="1"/>
  <c r="T22" i="1" s="1"/>
  <c r="U22" i="1" s="1"/>
  <c r="V22" i="1" s="1"/>
  <c r="R23" i="1"/>
  <c r="T23" i="1" s="1"/>
  <c r="U23" i="1" s="1"/>
  <c r="V23" i="1" s="1"/>
  <c r="R24" i="1"/>
  <c r="T24" i="1" s="1"/>
  <c r="U24" i="1" s="1"/>
  <c r="V24" i="1" s="1"/>
  <c r="R25" i="1"/>
  <c r="T25" i="1" s="1"/>
  <c r="U25" i="1" s="1"/>
  <c r="V25" i="1" s="1"/>
  <c r="R26" i="1"/>
  <c r="T26" i="1" s="1"/>
  <c r="U26" i="1" s="1"/>
  <c r="V26" i="1" s="1"/>
  <c r="R27" i="1"/>
  <c r="T27" i="1" s="1"/>
  <c r="U27" i="1" s="1"/>
  <c r="V27" i="1" s="1"/>
  <c r="R28" i="1"/>
  <c r="T28" i="1" s="1"/>
  <c r="U28" i="1" s="1"/>
  <c r="V28" i="1" s="1"/>
  <c r="R29" i="1"/>
  <c r="T29" i="1" s="1"/>
  <c r="U29" i="1" s="1"/>
  <c r="V29" i="1" s="1"/>
  <c r="R31" i="1"/>
  <c r="T31" i="1" s="1"/>
  <c r="U31" i="1" s="1"/>
  <c r="V31" i="1" s="1"/>
  <c r="R32" i="1"/>
  <c r="T32" i="1" s="1"/>
  <c r="U32" i="1" s="1"/>
  <c r="V32" i="1" s="1"/>
  <c r="R33" i="1"/>
  <c r="T33" i="1" s="1"/>
  <c r="U33" i="1" s="1"/>
  <c r="V33" i="1" s="1"/>
  <c r="R34" i="1"/>
  <c r="T34" i="1" s="1"/>
  <c r="U34" i="1" s="1"/>
  <c r="V34" i="1" s="1"/>
  <c r="R35" i="1"/>
  <c r="T35" i="1" s="1"/>
  <c r="U35" i="1" s="1"/>
  <c r="V35" i="1" s="1"/>
  <c r="R36" i="1"/>
  <c r="T36" i="1" s="1"/>
  <c r="U36" i="1" s="1"/>
  <c r="V36" i="1" s="1"/>
  <c r="R37" i="1"/>
  <c r="T37" i="1" s="1"/>
  <c r="U37" i="1" s="1"/>
  <c r="V37" i="1" s="1"/>
  <c r="R38" i="1"/>
  <c r="T38" i="1" s="1"/>
  <c r="U38" i="1" s="1"/>
  <c r="V38" i="1" s="1"/>
  <c r="R39" i="1"/>
  <c r="T39" i="1" s="1"/>
  <c r="U39" i="1" s="1"/>
  <c r="V39" i="1" s="1"/>
  <c r="R40" i="1"/>
  <c r="T40" i="1" s="1"/>
  <c r="U40" i="1" s="1"/>
  <c r="V40" i="1" s="1"/>
  <c r="R41" i="1"/>
  <c r="T41" i="1" s="1"/>
  <c r="U41" i="1" s="1"/>
  <c r="V41" i="1" s="1"/>
  <c r="R42" i="1"/>
  <c r="T42" i="1" s="1"/>
  <c r="U42" i="1" s="1"/>
  <c r="V42" i="1" s="1"/>
  <c r="R43" i="1"/>
  <c r="T43" i="1" s="1"/>
  <c r="U43" i="1" s="1"/>
  <c r="V43" i="1" s="1"/>
  <c r="R44" i="1"/>
  <c r="T44" i="1" s="1"/>
  <c r="U44" i="1" s="1"/>
  <c r="V44" i="1" s="1"/>
  <c r="R45" i="1"/>
  <c r="T45" i="1" s="1"/>
  <c r="U45" i="1" s="1"/>
  <c r="V45" i="1" s="1"/>
  <c r="R46" i="1"/>
  <c r="T46" i="1" s="1"/>
  <c r="U46" i="1" s="1"/>
  <c r="V46" i="1" s="1"/>
  <c r="R47" i="1"/>
  <c r="T47" i="1" s="1"/>
  <c r="U47" i="1" s="1"/>
  <c r="V47" i="1" s="1"/>
  <c r="R48" i="1"/>
  <c r="T48" i="1" s="1"/>
  <c r="U48" i="1" s="1"/>
  <c r="V48" i="1" s="1"/>
  <c r="R49" i="1"/>
  <c r="T49" i="1" s="1"/>
  <c r="U49" i="1" s="1"/>
  <c r="V49" i="1" s="1"/>
  <c r="R50" i="1"/>
  <c r="T50" i="1" s="1"/>
  <c r="U50" i="1" s="1"/>
  <c r="V50" i="1" s="1"/>
  <c r="R51" i="1"/>
  <c r="T51" i="1" s="1"/>
  <c r="U51" i="1" s="1"/>
  <c r="V51" i="1" s="1"/>
  <c r="R53" i="1"/>
  <c r="T53" i="1" s="1"/>
  <c r="U53" i="1" s="1"/>
  <c r="V53" i="1" s="1"/>
  <c r="R55" i="1"/>
  <c r="T55" i="1" s="1"/>
  <c r="U55" i="1" s="1"/>
  <c r="V55" i="1" s="1"/>
  <c r="R56" i="1"/>
  <c r="T56" i="1" s="1"/>
  <c r="U56" i="1" s="1"/>
  <c r="V56" i="1" s="1"/>
  <c r="R8" i="1"/>
  <c r="T8" i="1" s="1"/>
  <c r="U8" i="1" s="1"/>
  <c r="V8" i="1" s="1"/>
  <c r="G36" i="5"/>
  <c r="G37" i="5"/>
  <c r="G38" i="5"/>
  <c r="G39" i="5"/>
  <c r="G40" i="5"/>
  <c r="G41" i="5"/>
  <c r="G42" i="5"/>
  <c r="G43" i="5"/>
  <c r="G44" i="5"/>
  <c r="G45" i="5"/>
  <c r="G46" i="5"/>
  <c r="G47" i="5"/>
  <c r="R65" i="1"/>
  <c r="S8" i="1"/>
  <c r="T11" i="16" l="1"/>
  <c r="U11" i="16" s="1"/>
  <c r="V11" i="16" s="1"/>
  <c r="T8" i="16"/>
  <c r="U8" i="16" s="1"/>
  <c r="V8" i="16" s="1"/>
  <c r="T12" i="16"/>
  <c r="U12" i="16" s="1"/>
  <c r="V12" i="16" s="1"/>
  <c r="T24" i="17"/>
  <c r="U24" i="17" s="1"/>
  <c r="V24" i="17" s="1"/>
  <c r="T33" i="17"/>
  <c r="U33" i="17" s="1"/>
  <c r="V33" i="17" s="1"/>
  <c r="T51" i="17"/>
  <c r="U51" i="17" s="1"/>
  <c r="V51" i="17" s="1"/>
  <c r="T60" i="17"/>
  <c r="U60" i="17" s="1"/>
  <c r="V60" i="17" s="1"/>
  <c r="T64" i="17"/>
  <c r="U64" i="17" s="1"/>
  <c r="V64" i="17" s="1"/>
  <c r="T11" i="17"/>
  <c r="U11" i="17" s="1"/>
  <c r="V11" i="17" s="1"/>
  <c r="T16" i="17"/>
  <c r="U16" i="17" s="1"/>
  <c r="V16" i="17" s="1"/>
  <c r="T43" i="17"/>
  <c r="U43" i="17" s="1"/>
  <c r="V43" i="17" s="1"/>
  <c r="T8" i="17"/>
  <c r="U8" i="17" s="1"/>
  <c r="V8" i="17" s="1"/>
  <c r="T22" i="17"/>
  <c r="U22" i="17" s="1"/>
  <c r="V22" i="17" s="1"/>
  <c r="T26" i="17"/>
  <c r="U26" i="17" s="1"/>
  <c r="V26" i="17" s="1"/>
  <c r="T31" i="17"/>
  <c r="U31" i="17" s="1"/>
  <c r="V31" i="17" s="1"/>
  <c r="T40" i="17"/>
  <c r="U40" i="17" s="1"/>
  <c r="V40" i="17" s="1"/>
  <c r="T49" i="17"/>
  <c r="U49" i="17" s="1"/>
  <c r="V49" i="17" s="1"/>
  <c r="T53" i="17"/>
  <c r="U53" i="17" s="1"/>
  <c r="V53" i="17" s="1"/>
  <c r="T58" i="17"/>
  <c r="U58" i="17" s="1"/>
  <c r="V58" i="17" s="1"/>
  <c r="T62" i="17"/>
  <c r="U62" i="17" s="1"/>
  <c r="V62" i="17" s="1"/>
  <c r="T9" i="17"/>
  <c r="U9" i="17" s="1"/>
  <c r="V9" i="17" s="1"/>
  <c r="T23" i="17"/>
  <c r="U23" i="17" s="1"/>
  <c r="V23" i="17" s="1"/>
  <c r="T32" i="17"/>
  <c r="U32" i="17" s="1"/>
  <c r="V32" i="17" s="1"/>
  <c r="T50" i="17"/>
  <c r="U50" i="17" s="1"/>
  <c r="V50" i="17" s="1"/>
  <c r="T54" i="17"/>
  <c r="U54" i="17" s="1"/>
  <c r="V54" i="17" s="1"/>
  <c r="T59" i="17"/>
  <c r="U59" i="17" s="1"/>
  <c r="V59" i="17" s="1"/>
  <c r="T63" i="17"/>
  <c r="U63" i="17" s="1"/>
  <c r="V63" i="17" s="1"/>
  <c r="T10" i="18"/>
  <c r="U10" i="18" s="1"/>
  <c r="V10" i="18" s="1"/>
  <c r="T16" i="18"/>
  <c r="U16" i="18" s="1"/>
  <c r="V16" i="18" s="1"/>
  <c r="T21" i="18"/>
  <c r="U21" i="18" s="1"/>
  <c r="V21" i="18" s="1"/>
  <c r="T25" i="18"/>
  <c r="U25" i="18" s="1"/>
  <c r="V25" i="18" s="1"/>
  <c r="T29" i="18"/>
  <c r="U29" i="18" s="1"/>
  <c r="V29" i="18" s="1"/>
  <c r="T33" i="18"/>
  <c r="U33" i="18" s="1"/>
  <c r="V33" i="18" s="1"/>
  <c r="T39" i="18"/>
  <c r="U39" i="18" s="1"/>
  <c r="V39" i="18" s="1"/>
  <c r="T43" i="18"/>
  <c r="U43" i="18" s="1"/>
  <c r="V43" i="18" s="1"/>
  <c r="T47" i="18"/>
  <c r="U47" i="18" s="1"/>
  <c r="V47" i="18" s="1"/>
  <c r="T51" i="18"/>
  <c r="U51" i="18" s="1"/>
  <c r="V51" i="18" s="1"/>
  <c r="T57" i="18"/>
  <c r="U57" i="18" s="1"/>
  <c r="V57" i="18" s="1"/>
  <c r="T61" i="18"/>
  <c r="U61" i="18" s="1"/>
  <c r="V61" i="18" s="1"/>
  <c r="T65" i="18"/>
  <c r="U65" i="18" s="1"/>
  <c r="V65" i="18" s="1"/>
  <c r="T69" i="18"/>
  <c r="U69" i="18" s="1"/>
  <c r="V69" i="18" s="1"/>
  <c r="T74" i="18"/>
  <c r="U74" i="18" s="1"/>
  <c r="V74" i="18" s="1"/>
  <c r="T79" i="18"/>
  <c r="U79" i="18" s="1"/>
  <c r="V79" i="18" s="1"/>
  <c r="T83" i="18"/>
  <c r="U83" i="18" s="1"/>
  <c r="V83" i="18" s="1"/>
  <c r="T87" i="18"/>
  <c r="U87" i="18" s="1"/>
  <c r="V87" i="18" s="1"/>
  <c r="T91" i="18"/>
  <c r="U91" i="18" s="1"/>
  <c r="V91" i="18" s="1"/>
  <c r="T96" i="18"/>
  <c r="U96" i="18" s="1"/>
  <c r="V96" i="18" s="1"/>
  <c r="T12" i="18"/>
  <c r="U12" i="18" s="1"/>
  <c r="V12" i="18" s="1"/>
  <c r="T19" i="18"/>
  <c r="U19" i="18" s="1"/>
  <c r="V19" i="18" s="1"/>
  <c r="T23" i="18"/>
  <c r="U23" i="18" s="1"/>
  <c r="V23" i="18" s="1"/>
  <c r="T27" i="18"/>
  <c r="U27" i="18" s="1"/>
  <c r="V27" i="18" s="1"/>
  <c r="T31" i="18"/>
  <c r="U31" i="18" s="1"/>
  <c r="V31" i="18" s="1"/>
  <c r="T35" i="18"/>
  <c r="U35" i="18" s="1"/>
  <c r="V35" i="18" s="1"/>
  <c r="T41" i="18"/>
  <c r="U41" i="18" s="1"/>
  <c r="V41" i="18" s="1"/>
  <c r="T45" i="18"/>
  <c r="U45" i="18" s="1"/>
  <c r="V45" i="18" s="1"/>
  <c r="T49" i="18"/>
  <c r="U49" i="18" s="1"/>
  <c r="V49" i="18" s="1"/>
  <c r="T8" i="18"/>
  <c r="U8" i="18" s="1"/>
  <c r="V8" i="18" s="1"/>
  <c r="T14" i="18"/>
  <c r="U14" i="18" s="1"/>
  <c r="V14" i="18" s="1"/>
  <c r="T20" i="18"/>
  <c r="U20" i="18" s="1"/>
  <c r="V20" i="18" s="1"/>
  <c r="T24" i="18"/>
  <c r="U24" i="18" s="1"/>
  <c r="V24" i="18" s="1"/>
  <c r="T28" i="18"/>
  <c r="U28" i="18" s="1"/>
  <c r="V28" i="18" s="1"/>
  <c r="T32" i="18"/>
  <c r="U32" i="18" s="1"/>
  <c r="V32" i="18" s="1"/>
  <c r="T38" i="18"/>
  <c r="U38" i="18" s="1"/>
  <c r="V38" i="18" s="1"/>
  <c r="T42" i="18"/>
  <c r="U42" i="18" s="1"/>
  <c r="V42" i="18" s="1"/>
  <c r="T46" i="18"/>
  <c r="U46" i="18" s="1"/>
  <c r="V46" i="18" s="1"/>
  <c r="T50" i="18"/>
  <c r="U50" i="18" s="1"/>
  <c r="V50" i="18" s="1"/>
  <c r="T56" i="18"/>
  <c r="U56" i="18" s="1"/>
  <c r="V56" i="18" s="1"/>
  <c r="T60" i="18"/>
  <c r="U60" i="18" s="1"/>
  <c r="V60" i="18" s="1"/>
  <c r="T64" i="18"/>
  <c r="U64" i="18" s="1"/>
  <c r="V64" i="18" s="1"/>
  <c r="T68" i="18"/>
  <c r="U68" i="18" s="1"/>
  <c r="V68" i="18" s="1"/>
  <c r="T73" i="18"/>
  <c r="U73" i="18" s="1"/>
  <c r="V73" i="18" s="1"/>
  <c r="T78" i="18"/>
  <c r="U78" i="18" s="1"/>
  <c r="V78" i="18" s="1"/>
  <c r="T82" i="18"/>
  <c r="U82" i="18" s="1"/>
  <c r="V82" i="18" s="1"/>
  <c r="T86" i="18"/>
  <c r="U86" i="18" s="1"/>
  <c r="V86" i="18" s="1"/>
  <c r="T90" i="18"/>
  <c r="U90" i="18" s="1"/>
  <c r="V90" i="18" s="1"/>
  <c r="T94" i="18"/>
  <c r="U94" i="18" s="1"/>
  <c r="V94" i="18" s="1"/>
  <c r="T8" i="20"/>
  <c r="U8" i="20" s="1"/>
  <c r="V8" i="20" s="1"/>
  <c r="T12" i="20"/>
  <c r="U12" i="20" s="1"/>
  <c r="V12" i="20" s="1"/>
  <c r="T16" i="20"/>
  <c r="U16" i="20" s="1"/>
  <c r="V16" i="20" s="1"/>
  <c r="T26" i="20"/>
  <c r="U26" i="20" s="1"/>
  <c r="V26" i="20" s="1"/>
  <c r="T32" i="20"/>
  <c r="U32" i="20" s="1"/>
  <c r="V32" i="20" s="1"/>
  <c r="T38" i="20"/>
  <c r="U38" i="20" s="1"/>
  <c r="V38" i="20" s="1"/>
  <c r="T39" i="20"/>
  <c r="U39" i="20" s="1"/>
  <c r="V39" i="20" s="1"/>
  <c r="T46" i="20"/>
  <c r="U46" i="20" s="1"/>
  <c r="V46" i="20" s="1"/>
  <c r="T10" i="20"/>
  <c r="U10" i="20" s="1"/>
  <c r="V10" i="20" s="1"/>
  <c r="T14" i="20"/>
  <c r="U14" i="20" s="1"/>
  <c r="V14" i="20" s="1"/>
  <c r="T18" i="20"/>
  <c r="U18" i="20" s="1"/>
  <c r="V18" i="20" s="1"/>
  <c r="T24" i="20"/>
  <c r="U24" i="20" s="1"/>
  <c r="V24" i="20" s="1"/>
  <c r="T11" i="20"/>
  <c r="U11" i="20" s="1"/>
  <c r="V11" i="20" s="1"/>
  <c r="T15" i="20"/>
  <c r="U15" i="20" s="1"/>
  <c r="V15" i="20" s="1"/>
  <c r="T19" i="20"/>
  <c r="U19" i="20" s="1"/>
  <c r="V19" i="20" s="1"/>
  <c r="T25" i="20"/>
  <c r="U25" i="20" s="1"/>
  <c r="V25" i="20" s="1"/>
  <c r="T31" i="20"/>
  <c r="U31" i="20" s="1"/>
  <c r="V31" i="20" s="1"/>
  <c r="T56" i="20"/>
  <c r="U56" i="20" s="1"/>
  <c r="V56" i="20" s="1"/>
  <c r="T31" i="19"/>
  <c r="U31" i="19" s="1"/>
  <c r="V31" i="19" s="1"/>
  <c r="T9" i="19"/>
  <c r="U9" i="19" s="1"/>
  <c r="V9" i="19" s="1"/>
  <c r="T15" i="19"/>
  <c r="U15" i="19" s="1"/>
  <c r="V15" i="19" s="1"/>
  <c r="T41" i="19"/>
  <c r="U41" i="19" s="1"/>
  <c r="V41" i="19" s="1"/>
  <c r="T34" i="19"/>
  <c r="U34" i="19" s="1"/>
  <c r="V34" i="19" s="1"/>
  <c r="T23" i="19"/>
  <c r="U23" i="19" s="1"/>
  <c r="V23" i="19" s="1"/>
  <c r="T30" i="19"/>
  <c r="U30" i="19" s="1"/>
  <c r="V30" i="19" s="1"/>
  <c r="G48" i="5"/>
  <c r="H34" i="23"/>
  <c r="H18" i="23"/>
  <c r="H10" i="23"/>
  <c r="H25" i="23"/>
  <c r="S96" i="21"/>
  <c r="S61" i="20"/>
  <c r="S47" i="19"/>
  <c r="S99" i="18"/>
  <c r="S65" i="17"/>
  <c r="U21" i="16"/>
  <c r="V21" i="16" s="1"/>
  <c r="U24" i="16"/>
  <c r="V24" i="16" s="1"/>
  <c r="U18" i="16"/>
  <c r="V18" i="16" s="1"/>
  <c r="U27" i="16"/>
  <c r="V27" i="16" s="1"/>
  <c r="U15" i="16"/>
  <c r="V15" i="16" s="1"/>
  <c r="S29" i="16"/>
  <c r="U28" i="16"/>
  <c r="V28" i="16" s="1"/>
  <c r="U16" i="16"/>
  <c r="V16" i="16" s="1"/>
  <c r="U25" i="16"/>
  <c r="V25" i="16" s="1"/>
  <c r="U17" i="16"/>
  <c r="V17" i="16" s="1"/>
  <c r="U20" i="16"/>
  <c r="V20" i="16" s="1"/>
  <c r="U26" i="16"/>
  <c r="V26" i="16" s="1"/>
  <c r="V106" i="21"/>
  <c r="U106" i="21"/>
  <c r="V69" i="20"/>
  <c r="V71" i="20" s="1"/>
  <c r="U71" i="20"/>
  <c r="U57" i="19"/>
  <c r="V109" i="18"/>
  <c r="U109" i="18"/>
  <c r="V73" i="17"/>
  <c r="V75" i="17" s="1"/>
  <c r="U75" i="17"/>
  <c r="V37" i="16"/>
  <c r="V39" i="16" s="1"/>
  <c r="U39" i="16"/>
  <c r="V206" i="7"/>
  <c r="U206" i="7"/>
  <c r="U48" i="19" l="1"/>
  <c r="V48" i="19"/>
  <c r="U100" i="18"/>
  <c r="V66" i="17"/>
  <c r="U66" i="17"/>
  <c r="U30" i="16"/>
  <c r="V30" i="16"/>
  <c r="V199" i="7"/>
  <c r="V62" i="20"/>
  <c r="U62" i="20"/>
  <c r="V100" i="18"/>
  <c r="V97" i="21"/>
  <c r="U97" i="21"/>
  <c r="U199" i="7"/>
  <c r="S30" i="1"/>
  <c r="S18" i="1"/>
  <c r="S9" i="1"/>
  <c r="S17" i="1"/>
  <c r="S16" i="1"/>
  <c r="S37" i="1"/>
  <c r="S50" i="1"/>
  <c r="S49" i="1"/>
  <c r="S23" i="1"/>
  <c r="S22" i="1"/>
  <c r="S21" i="1"/>
  <c r="S20" i="1"/>
  <c r="S15" i="1"/>
  <c r="S14" i="1"/>
  <c r="S12" i="1"/>
  <c r="S11" i="1"/>
  <c r="S10" i="1"/>
  <c r="S48" i="1"/>
  <c r="S38" i="1"/>
  <c r="S36" i="1"/>
  <c r="S32" i="1"/>
  <c r="S31" i="1"/>
  <c r="S25" i="1"/>
  <c r="S24" i="1"/>
  <c r="S19" i="1"/>
  <c r="S33" i="1"/>
  <c r="S27" i="1"/>
  <c r="S28" i="1"/>
  <c r="S29" i="1"/>
  <c r="S34" i="1"/>
  <c r="S35" i="1"/>
  <c r="S39" i="1"/>
  <c r="S40" i="1"/>
  <c r="S41" i="1"/>
  <c r="S42" i="1"/>
  <c r="S43" i="1"/>
  <c r="S44" i="1"/>
  <c r="S45" i="1"/>
  <c r="S46" i="1"/>
  <c r="S47" i="1"/>
  <c r="S51" i="1"/>
  <c r="S52" i="1"/>
  <c r="S53" i="1"/>
  <c r="S54" i="1"/>
  <c r="S55" i="1"/>
  <c r="S56" i="1"/>
  <c r="U66" i="1" l="1"/>
  <c r="U65" i="1"/>
  <c r="V65" i="1" s="1"/>
  <c r="V66" i="1" l="1"/>
  <c r="V67" i="1" s="1"/>
  <c r="U67" i="1"/>
  <c r="F18" i="5" s="1"/>
  <c r="F52" i="5" l="1"/>
  <c r="F25" i="5" l="1"/>
  <c r="F55" i="5" l="1"/>
  <c r="F53" i="5" l="1"/>
  <c r="F54" i="5" l="1"/>
  <c r="S26" i="1" l="1"/>
  <c r="S57" i="1" l="1"/>
  <c r="E76" i="1"/>
  <c r="E77" i="1"/>
  <c r="E78" i="1"/>
  <c r="V58" i="1" l="1"/>
  <c r="U58" i="1"/>
  <c r="F12" i="5" s="1"/>
  <c r="F51" i="5" l="1"/>
  <c r="F5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7" authorId="0" shapeId="0" xr:uid="{00000000-0006-0000-0100-000001000000}">
      <text>
        <r>
          <rPr>
            <sz val="11"/>
            <color theme="1"/>
            <rFont val="Calibri"/>
            <scheme val="minor"/>
          </rPr>
          <t>Úklid pomocí speciálích přípravků, dle zaškolení. Přípravky jsou k dispozici.</t>
        </r>
      </text>
    </comment>
    <comment ref="F27" authorId="0" shapeId="0" xr:uid="{00000000-0006-0000-0100-000002000000}">
      <text>
        <r>
          <rPr>
            <sz val="11"/>
            <color theme="1"/>
            <rFont val="Calibri"/>
            <scheme val="minor"/>
          </rPr>
          <t>Úklid pomocí speciálích přípravků, dle zaškolení. Přípravky jsou k dispozici.</t>
        </r>
      </text>
    </comment>
  </commentList>
</comments>
</file>

<file path=xl/sharedStrings.xml><?xml version="1.0" encoding="utf-8"?>
<sst xmlns="http://schemas.openxmlformats.org/spreadsheetml/2006/main" count="4261" uniqueCount="1158">
  <si>
    <t>Název</t>
  </si>
  <si>
    <t>Kategorie</t>
  </si>
  <si>
    <t>I</t>
  </si>
  <si>
    <t>IV</t>
  </si>
  <si>
    <t>V</t>
  </si>
  <si>
    <t>II</t>
  </si>
  <si>
    <t>III</t>
  </si>
  <si>
    <t>VI</t>
  </si>
  <si>
    <t xml:space="preserve">Četnost </t>
  </si>
  <si>
    <t>m2/měsíc</t>
  </si>
  <si>
    <t>Denní</t>
  </si>
  <si>
    <t>Víkend</t>
  </si>
  <si>
    <t>T</t>
  </si>
  <si>
    <t>M</t>
  </si>
  <si>
    <t>Q</t>
  </si>
  <si>
    <t>1/2 roku</t>
  </si>
  <si>
    <t>1 rok</t>
  </si>
  <si>
    <t>Po-Ne</t>
  </si>
  <si>
    <t>Po-Pá</t>
  </si>
  <si>
    <t>So</t>
  </si>
  <si>
    <t>Ne</t>
  </si>
  <si>
    <t>Objekt</t>
  </si>
  <si>
    <t xml:space="preserve">Podlaží </t>
  </si>
  <si>
    <t>Číslo dveří</t>
  </si>
  <si>
    <t xml:space="preserve">Podlaha </t>
  </si>
  <si>
    <t>Plocha m2</t>
  </si>
  <si>
    <t>Řádek</t>
  </si>
  <si>
    <t>K</t>
  </si>
  <si>
    <t>L</t>
  </si>
  <si>
    <t>Položka</t>
  </si>
  <si>
    <t>Měrná jednotka [MJ]</t>
  </si>
  <si>
    <t>MAXIMÁLNÍ CENA za měrnou jednotku (MJ) 
v Kč bez DPH</t>
  </si>
  <si>
    <t>Papírové Z-Z ručníky</t>
  </si>
  <si>
    <t>ks (balíček)</t>
  </si>
  <si>
    <t>ks 
(role)</t>
  </si>
  <si>
    <t>ks</t>
  </si>
  <si>
    <t>Sáčky na odpadky</t>
  </si>
  <si>
    <t>role</t>
  </si>
  <si>
    <t xml:space="preserve">Název </t>
  </si>
  <si>
    <t>Popis</t>
  </si>
  <si>
    <t>např. umývárny, WC, sprchy, kuchyňky apod</t>
  </si>
  <si>
    <t>např., technické prostory, úklidové komory apod.</t>
  </si>
  <si>
    <t>např. vstupní haly, společné prostory – schodiště, chodby, výtahy apod</t>
  </si>
  <si>
    <t>Jed. cena/ m2</t>
  </si>
  <si>
    <t>dní/měs</t>
  </si>
  <si>
    <t>sobot/ měs</t>
  </si>
  <si>
    <t>nedělí/měs</t>
  </si>
  <si>
    <t>týdnů /měs</t>
  </si>
  <si>
    <t>prům.</t>
  </si>
  <si>
    <t>dodavatel nic nevyplňuje, propíše se z listu "Úklid kategorie"</t>
  </si>
  <si>
    <t>cena za úklid/měsíc</t>
  </si>
  <si>
    <t>cena za úklid/rok</t>
  </si>
  <si>
    <t>ÚKLID DLE KATEGORIÍ</t>
  </si>
  <si>
    <t>Maximální cena za jednotlivé položky 
v Kč BEZ DPH / rok</t>
  </si>
  <si>
    <t>výpočty m2</t>
  </si>
  <si>
    <t xml:space="preserve">Cena úklid </t>
  </si>
  <si>
    <t>Příloha č. 3 - Specifikace Služeb, místa plnění a nabídková (smluvní) cena</t>
  </si>
  <si>
    <t>cena/m2 v Kč bez DPH</t>
  </si>
  <si>
    <t>např. kanceláře, zasedací místnosti, pracovny apod.</t>
  </si>
  <si>
    <t>OPERATIVNÍ SLUŽBA</t>
  </si>
  <si>
    <t>Druh Operativní služby</t>
  </si>
  <si>
    <t xml:space="preserve">cena za 1 člověkohodinu </t>
  </si>
  <si>
    <t xml:space="preserve">cena / rok v Kč bez DPH:        </t>
  </si>
  <si>
    <t>MIMOŘÁDNÝ ÚKLID (MÚ)</t>
  </si>
  <si>
    <t>Druh MÚ</t>
  </si>
  <si>
    <t xml:space="preserve">předvídaný MÚ </t>
  </si>
  <si>
    <t>HYGIENICKÝ SERVIS</t>
  </si>
  <si>
    <t>Cena celkem za rok bez DPH (předpoklad)</t>
  </si>
  <si>
    <t>Všechny ceny jsou uvedeny bez  DPH.</t>
  </si>
  <si>
    <t>Fakturace všech Služeb bude probíhat na základě skutečné provedeného rozsahu Služeb a jednotkových cen.</t>
  </si>
  <si>
    <t>Předpokládaná cena / 1 rok</t>
  </si>
  <si>
    <t>cena za úklid/3roky</t>
  </si>
  <si>
    <t>ČIŠTĚNÍ OKEN</t>
  </si>
  <si>
    <t>čištění  oken</t>
  </si>
  <si>
    <t xml:space="preserve">Cena okna </t>
  </si>
  <si>
    <t>cena/rok</t>
  </si>
  <si>
    <t>ZČU</t>
  </si>
  <si>
    <t>cena /3roky</t>
  </si>
  <si>
    <t>MÝDLO  TEKUTÉ - bez aplikátoru</t>
  </si>
  <si>
    <t>Husté tekuté mýdlo s glycerinem, s přírodními výtažky, balení bez aplikátoru.
Náplň 5 - 6 l. Obsah NaCl max. 1%. Nutno doložit potvrzením od  výrobce.</t>
  </si>
  <si>
    <t>50 x 60 cm - 30 litrů. Tloušťka min. 6 mic. Role 50 - 60 ks.</t>
  </si>
  <si>
    <t>63 x 74 cm - 60 litrů. Tloušťka min. 7 mic. Role 50 - 60 ks.</t>
  </si>
  <si>
    <t>VII.b</t>
  </si>
  <si>
    <t>SOUHRN (dodavatel nic nevyplňuje, vypočte se automaticky)</t>
  </si>
  <si>
    <t xml:space="preserve">ČIŠTĚNÍ OKEN </t>
  </si>
  <si>
    <t>nepředvídaný MÚ - obvyklá doba ((viz čl. 2.5 Smlouvy)</t>
  </si>
  <si>
    <t>nepředvídaný MÚ - víkendový  (viz čl. 2.8 Smlouvy)</t>
  </si>
  <si>
    <t>JJ</t>
  </si>
  <si>
    <r>
      <t xml:space="preserve">	jednostranné i oboustranné mytí a vyleštění okenních ploch, včetně rámů, vnitřních parapetů, žaluzií a mytí prosklených částí dveří
 </t>
    </r>
    <r>
      <rPr>
        <b/>
        <sz val="11"/>
        <rFont val="Calibri"/>
        <family val="2"/>
        <charset val="238"/>
        <scheme val="minor"/>
      </rPr>
      <t xml:space="preserve">bez použití plošiny </t>
    </r>
  </si>
  <si>
    <r>
      <t xml:space="preserve">čištění oken a  prosklených částí dveří </t>
    </r>
    <r>
      <rPr>
        <b/>
        <sz val="11"/>
        <color theme="1"/>
        <rFont val="Calibri"/>
        <family val="2"/>
        <charset val="238"/>
        <scheme val="minor"/>
      </rPr>
      <t xml:space="preserve"> bez použití plošiny</t>
    </r>
  </si>
  <si>
    <r>
      <t xml:space="preserve">Balíček skládaných z-z ručníků. 2vrstvé, bílé, 100% celuloza, rozměr 23 x 25cm, </t>
    </r>
    <r>
      <rPr>
        <b/>
        <sz val="11"/>
        <rFont val="Calibri"/>
        <family val="2"/>
        <charset val="238"/>
      </rPr>
      <t xml:space="preserve">1ks (balíček) min. 150ks papírových ručníků.  </t>
    </r>
  </si>
  <si>
    <r>
      <t xml:space="preserve">jednostranné i oboustranné mytí a vyleštění okenních ploch, včetně rámů, vnitřních parapetů, žaluzií a příp. mytí prosklených částí dveří
 </t>
    </r>
    <r>
      <rPr>
        <b/>
        <sz val="11"/>
        <rFont val="Calibri"/>
        <family val="2"/>
        <charset val="238"/>
        <scheme val="minor"/>
      </rPr>
      <t xml:space="preserve">s použitím plošiny </t>
    </r>
  </si>
  <si>
    <t>UR</t>
  </si>
  <si>
    <r>
      <t>operativní služba</t>
    </r>
    <r>
      <rPr>
        <i/>
        <sz val="11"/>
        <rFont val="Calibri"/>
        <family val="2"/>
        <charset val="238"/>
        <scheme val="minor"/>
      </rPr>
      <t xml:space="preserve"> (viz čl. 2.10 Smlouvy a čl. 3.1 Přílohy č. 1)</t>
    </r>
  </si>
  <si>
    <t>ÚKLID BUDOVY</t>
  </si>
  <si>
    <t>Toaletní papír v roli 19</t>
  </si>
  <si>
    <t>Role průmyslová 19, 2vrstvý, bílý, 100% celuloza. V balení min. 12 ks (rolí). 
Návin min. 100 bm, průměr dutinky max. 6,5 cm. Určeno do zásobníků.</t>
  </si>
  <si>
    <t>Hygienické sáčky</t>
  </si>
  <si>
    <t>Sáčky hygienické (na vložky) mikrotenové. Balení 25 - 30 ks.</t>
  </si>
  <si>
    <t>balení</t>
  </si>
  <si>
    <t>Pytle černé, modré silné</t>
  </si>
  <si>
    <t>70 x 110 cm - 120 litrů, ze silné folie tl. min. 100 mikronů. Role 15 - 20 ks.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</si>
  <si>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</si>
  <si>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</si>
  <si>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KUCHYNĚ NA NÁDOBÍ</t>
  </si>
  <si>
    <t>Tekutý přípravek na ruční mytí nádobí, odstraňování mastnoty i ve studené vodě.
Náplň 1 - 1,5 l.</t>
  </si>
  <si>
    <t>Leštěnka na nábytek - spray</t>
  </si>
  <si>
    <t>Leštěnka na nábytek proti prachu - spray. Použití zejména: na kov, dřevo, sklo, plast. 
Náplň 400 ml - 500 ml.</t>
  </si>
  <si>
    <t>VŮNĚ WC - suchý sprey</t>
  </si>
  <si>
    <t>Osvěžovač vzduchu - suchý spray, odstraňovač pachů. Náplň  300 ml - 400 ml.</t>
  </si>
  <si>
    <t>např. sklady, skladovací prostory apod</t>
  </si>
  <si>
    <t>m2</t>
  </si>
  <si>
    <t>VII</t>
  </si>
  <si>
    <t>Zdrojovna</t>
  </si>
  <si>
    <t>Prototypová dílna</t>
  </si>
  <si>
    <t>Lab. výkon. elektroniky a inteligent. pohonů I</t>
  </si>
  <si>
    <t>Laboratoř strukturálních analýz</t>
  </si>
  <si>
    <t>Lab. výkon. elektroniky a inteligent. pohonů II</t>
  </si>
  <si>
    <t>Laboratoř Mikroskopie I</t>
  </si>
  <si>
    <t>Kancelář</t>
  </si>
  <si>
    <t>Laboratoř obrazové diagnostiky</t>
  </si>
  <si>
    <t>Lab. klimatických zkoušek a diagnostiky mat.</t>
  </si>
  <si>
    <t>Laboratoř Mikroskopie II</t>
  </si>
  <si>
    <t>Předsíň</t>
  </si>
  <si>
    <t>Chodba</t>
  </si>
  <si>
    <t>Spojovací chodba</t>
  </si>
  <si>
    <t>Výměníková stanice</t>
  </si>
  <si>
    <t>Lab. inteligentních prům. systémů I</t>
  </si>
  <si>
    <t>Laboratoř Mikroelektroniky I</t>
  </si>
  <si>
    <t>Lab. inteligentních prům. systémů II</t>
  </si>
  <si>
    <t>Laboratoř Mikroelektroniky II</t>
  </si>
  <si>
    <t>Laboratoř výkonové elektroniky</t>
  </si>
  <si>
    <t>Laboratoř Mikroelektroniky III</t>
  </si>
  <si>
    <t>Laboratoř materiálových struktur</t>
  </si>
  <si>
    <t>Strojovna VZT čistých prostor</t>
  </si>
  <si>
    <t>Laboratoř depozice a zpracování vrstev</t>
  </si>
  <si>
    <t>Vývojová laboratoř</t>
  </si>
  <si>
    <t>Kancelář THP (administrativa)</t>
  </si>
  <si>
    <t>Zasedací místnost, archiv</t>
  </si>
  <si>
    <t>Zasedací místnost</t>
  </si>
  <si>
    <t>Kacelář ved. výzkum. programu</t>
  </si>
  <si>
    <t>Kancelář výzkum. pracovníků</t>
  </si>
  <si>
    <t>Strojovna VZT</t>
  </si>
  <si>
    <t>Úklid šatna</t>
  </si>
  <si>
    <t>Servery</t>
  </si>
  <si>
    <t>Laboratoř matematicko-fyzikálního modelování</t>
  </si>
  <si>
    <t>Sprcha</t>
  </si>
  <si>
    <t>EC1NP101</t>
  </si>
  <si>
    <t>EC1NP102</t>
  </si>
  <si>
    <t>EC1NP103</t>
  </si>
  <si>
    <t>EC1NP104</t>
  </si>
  <si>
    <t>EC1NP105</t>
  </si>
  <si>
    <t>EC1NP106</t>
  </si>
  <si>
    <t>EC1NP107</t>
  </si>
  <si>
    <t>EC1NP108</t>
  </si>
  <si>
    <t>EC1NP109</t>
  </si>
  <si>
    <t>EC1NP110</t>
  </si>
  <si>
    <t>EC1NP110a</t>
  </si>
  <si>
    <t>EC1NP150</t>
  </si>
  <si>
    <t>EC1NP151</t>
  </si>
  <si>
    <t>EC1NP152</t>
  </si>
  <si>
    <t>EC2NP201</t>
  </si>
  <si>
    <t>EC2NP202</t>
  </si>
  <si>
    <t>EC2NP203</t>
  </si>
  <si>
    <t>EC2NP204</t>
  </si>
  <si>
    <t>EC2NP205</t>
  </si>
  <si>
    <t>EC2NP206</t>
  </si>
  <si>
    <t>EC2NP206a</t>
  </si>
  <si>
    <t>EC2NP207</t>
  </si>
  <si>
    <t>EC2NP208</t>
  </si>
  <si>
    <t>EC2NP209</t>
  </si>
  <si>
    <t>EC2NP211</t>
  </si>
  <si>
    <t>EC2NP250</t>
  </si>
  <si>
    <t>EC2NP251</t>
  </si>
  <si>
    <t>EC3NP301</t>
  </si>
  <si>
    <t>EC3NP302</t>
  </si>
  <si>
    <t>EC3NP303</t>
  </si>
  <si>
    <t>EC3NP304</t>
  </si>
  <si>
    <t>EC3NP305</t>
  </si>
  <si>
    <t>EC3NP306</t>
  </si>
  <si>
    <t>EC3NP307</t>
  </si>
  <si>
    <t>EC3NP308</t>
  </si>
  <si>
    <t>EC3NP309</t>
  </si>
  <si>
    <t>EC3NP311</t>
  </si>
  <si>
    <t>EC3NP313</t>
  </si>
  <si>
    <t>EC3NP315</t>
  </si>
  <si>
    <t>EC3NP317</t>
  </si>
  <si>
    <t>EC3NP319</t>
  </si>
  <si>
    <t>EC3NP350</t>
  </si>
  <si>
    <t>EC3NP351</t>
  </si>
  <si>
    <t>EC4NP450</t>
  </si>
  <si>
    <t>EC4NP451</t>
  </si>
  <si>
    <t>EC4NP452</t>
  </si>
  <si>
    <t>EC4NP453</t>
  </si>
  <si>
    <t>EC4NP454</t>
  </si>
  <si>
    <t>EC4NP456</t>
  </si>
  <si>
    <t>epoxidová stěrka</t>
  </si>
  <si>
    <t>marmoleum</t>
  </si>
  <si>
    <t>antistatické lino</t>
  </si>
  <si>
    <t>koberec</t>
  </si>
  <si>
    <t>epoxydová stěrka</t>
  </si>
  <si>
    <t>antistatické lino, režim čistých prostor</t>
  </si>
  <si>
    <t>keramická dlažba</t>
  </si>
  <si>
    <t>antistatická chemicky odolná epoxydová stěrka</t>
  </si>
  <si>
    <t>laboratoř</t>
  </si>
  <si>
    <t>technické zázemí</t>
  </si>
  <si>
    <t>chodba (komunikace)</t>
  </si>
  <si>
    <t>čajová kuchyňka (pedagogové)</t>
  </si>
  <si>
    <t>WC (pedagogové)</t>
  </si>
  <si>
    <t>úklid</t>
  </si>
  <si>
    <t>kancelář (administrativa)</t>
  </si>
  <si>
    <t>schodiště</t>
  </si>
  <si>
    <t>kancelář (pedagogové)</t>
  </si>
  <si>
    <t>sklad (pedagogové)</t>
  </si>
  <si>
    <t>kancelář (výzkum)</t>
  </si>
  <si>
    <t>knihovna (pedagogové)</t>
  </si>
  <si>
    <t>archiv (pedagogové)</t>
  </si>
  <si>
    <t>dílna (pedagogové)</t>
  </si>
  <si>
    <t>linoleum</t>
  </si>
  <si>
    <t>dlažba</t>
  </si>
  <si>
    <t>plech</t>
  </si>
  <si>
    <t>Koberec</t>
  </si>
  <si>
    <t>Linoleum</t>
  </si>
  <si>
    <t>Dlažba</t>
  </si>
  <si>
    <t>lino</t>
  </si>
  <si>
    <t>beton - stěrka</t>
  </si>
  <si>
    <t>lino/koberec</t>
  </si>
  <si>
    <t>EK1NP101</t>
  </si>
  <si>
    <t>EK1NP102</t>
  </si>
  <si>
    <t>EK1NP103</t>
  </si>
  <si>
    <t>EK1NP104</t>
  </si>
  <si>
    <t>EK1NP105</t>
  </si>
  <si>
    <t>EK1NP106</t>
  </si>
  <si>
    <t>EK1NP107</t>
  </si>
  <si>
    <t>EK1NP108</t>
  </si>
  <si>
    <t>EK1NP109</t>
  </si>
  <si>
    <t>EK1NP110</t>
  </si>
  <si>
    <t>EK1NP111</t>
  </si>
  <si>
    <t>EK1NP112</t>
  </si>
  <si>
    <t>EK1NP113</t>
  </si>
  <si>
    <t>EK1NP114</t>
  </si>
  <si>
    <t>EK1PP001</t>
  </si>
  <si>
    <t>EK1PP002</t>
  </si>
  <si>
    <t>EK1PP003</t>
  </si>
  <si>
    <t>EK1PP004</t>
  </si>
  <si>
    <t>EK1PP005</t>
  </si>
  <si>
    <t>EK1PP006</t>
  </si>
  <si>
    <t>EK1PP007</t>
  </si>
  <si>
    <t>EK1PP008</t>
  </si>
  <si>
    <t>EK1PP009</t>
  </si>
  <si>
    <t>EK1PP010</t>
  </si>
  <si>
    <t>EK1PP011</t>
  </si>
  <si>
    <t>EK1PP012</t>
  </si>
  <si>
    <t>EK1PP013</t>
  </si>
  <si>
    <t>EK1PP015</t>
  </si>
  <si>
    <t>EK2NP201</t>
  </si>
  <si>
    <t>EK2NP202</t>
  </si>
  <si>
    <t>EK2NP203</t>
  </si>
  <si>
    <t>EK2NP204</t>
  </si>
  <si>
    <t>EK2NP205</t>
  </si>
  <si>
    <t>EK2NP206</t>
  </si>
  <si>
    <t>EK2NP207</t>
  </si>
  <si>
    <t>EK2NP208</t>
  </si>
  <si>
    <t>EK2NP209</t>
  </si>
  <si>
    <t>EK2NP210</t>
  </si>
  <si>
    <t>EK2NP211</t>
  </si>
  <si>
    <t>EK2NP212</t>
  </si>
  <si>
    <t>EK2NP213</t>
  </si>
  <si>
    <t>EK2NP214</t>
  </si>
  <si>
    <t>EK2NP215</t>
  </si>
  <si>
    <t>EK2NP216</t>
  </si>
  <si>
    <t>EK2NP217</t>
  </si>
  <si>
    <t>EK2NP218</t>
  </si>
  <si>
    <t>EK2NP219</t>
  </si>
  <si>
    <t>EK2NP220</t>
  </si>
  <si>
    <t>EK2NP221</t>
  </si>
  <si>
    <t>EK2NP222</t>
  </si>
  <si>
    <t>EK2NP223</t>
  </si>
  <si>
    <t>EK2NP224</t>
  </si>
  <si>
    <t>EK2NP225</t>
  </si>
  <si>
    <t>EK2NP226</t>
  </si>
  <si>
    <t>EK2NP227</t>
  </si>
  <si>
    <t>EK3NP301</t>
  </si>
  <si>
    <t>EK3NP302</t>
  </si>
  <si>
    <t>EK3NP303</t>
  </si>
  <si>
    <t>EK3NP304</t>
  </si>
  <si>
    <t>EK3NP305</t>
  </si>
  <si>
    <t>EK3NP306</t>
  </si>
  <si>
    <t>EK3NP307</t>
  </si>
  <si>
    <t>EK3NP308</t>
  </si>
  <si>
    <t>EK3NP309</t>
  </si>
  <si>
    <t>EK3NP310</t>
  </si>
  <si>
    <t>EK3NP311</t>
  </si>
  <si>
    <t>EK3NP312</t>
  </si>
  <si>
    <t>EK3NP313</t>
  </si>
  <si>
    <t>EK3NP314</t>
  </si>
  <si>
    <t>EK3NP315</t>
  </si>
  <si>
    <t>EK3NP316</t>
  </si>
  <si>
    <t>EK3NP317</t>
  </si>
  <si>
    <t>EK3NP318</t>
  </si>
  <si>
    <t>EK3NP319</t>
  </si>
  <si>
    <t>EK3NP320</t>
  </si>
  <si>
    <t>EK3NP321</t>
  </si>
  <si>
    <t>EK3NP322</t>
  </si>
  <si>
    <t>EK3NP323</t>
  </si>
  <si>
    <t>EK3NP324</t>
  </si>
  <si>
    <t>EK3NP325</t>
  </si>
  <si>
    <t>EK3NP326</t>
  </si>
  <si>
    <t>EK3NP327</t>
  </si>
  <si>
    <t>EK3NP328</t>
  </si>
  <si>
    <t>EK4NP401</t>
  </si>
  <si>
    <t>EK4NP402</t>
  </si>
  <si>
    <t>EK4NP403</t>
  </si>
  <si>
    <t>EK4NP404</t>
  </si>
  <si>
    <t>EK4NP405</t>
  </si>
  <si>
    <t>EK4NP406</t>
  </si>
  <si>
    <t>EK4NP407</t>
  </si>
  <si>
    <t>EK4NP408</t>
  </si>
  <si>
    <t>EK4NP409</t>
  </si>
  <si>
    <t>EK4NP410</t>
  </si>
  <si>
    <t>EK4NP411</t>
  </si>
  <si>
    <t>EK4NP412</t>
  </si>
  <si>
    <t>EK4NP413</t>
  </si>
  <si>
    <t>EK4NP414</t>
  </si>
  <si>
    <t>EK4NP415</t>
  </si>
  <si>
    <t>EK4NP416</t>
  </si>
  <si>
    <t>EK4NP417</t>
  </si>
  <si>
    <t>EK4NP418</t>
  </si>
  <si>
    <t>EK4NP419</t>
  </si>
  <si>
    <t>EK4NP420</t>
  </si>
  <si>
    <t>EK4NP421</t>
  </si>
  <si>
    <t>EK4NP422</t>
  </si>
  <si>
    <t>EK4NP423</t>
  </si>
  <si>
    <t>EK4NP424</t>
  </si>
  <si>
    <t>EK4NP425</t>
  </si>
  <si>
    <t>EK4NP427</t>
  </si>
  <si>
    <t>EK4NP428</t>
  </si>
  <si>
    <t>EK4NP429</t>
  </si>
  <si>
    <t>EK5NP501</t>
  </si>
  <si>
    <t>EK5NP502</t>
  </si>
  <si>
    <t>EK5NP503</t>
  </si>
  <si>
    <t>EK5NP504</t>
  </si>
  <si>
    <t>EK5NP505</t>
  </si>
  <si>
    <t>EK5NP506</t>
  </si>
  <si>
    <t>EK5NP507</t>
  </si>
  <si>
    <t>EK5NP508</t>
  </si>
  <si>
    <t>EK5NP509</t>
  </si>
  <si>
    <t>EK5NP510</t>
  </si>
  <si>
    <t>EK5NP511</t>
  </si>
  <si>
    <t>EK5NP512</t>
  </si>
  <si>
    <t>EK5NP513</t>
  </si>
  <si>
    <t>EK5NP514</t>
  </si>
  <si>
    <t>EK5NP515</t>
  </si>
  <si>
    <t>EK5NP516</t>
  </si>
  <si>
    <t>EK5NP517</t>
  </si>
  <si>
    <t>EK5NP518</t>
  </si>
  <si>
    <t>EK5NP519</t>
  </si>
  <si>
    <t>EK5NP520</t>
  </si>
  <si>
    <t>EK5NP521</t>
  </si>
  <si>
    <t>EK5NP522</t>
  </si>
  <si>
    <t>EK5NP523</t>
  </si>
  <si>
    <t>EK5NP524</t>
  </si>
  <si>
    <t>EK5NP525</t>
  </si>
  <si>
    <t>EK5NP526</t>
  </si>
  <si>
    <t>EK5NP527</t>
  </si>
  <si>
    <t>EK5NP528</t>
  </si>
  <si>
    <t>EK6NP601</t>
  </si>
  <si>
    <t>EK6NP602</t>
  </si>
  <si>
    <t>EK6NP603</t>
  </si>
  <si>
    <t>EK6NP604</t>
  </si>
  <si>
    <t>EK6NP605</t>
  </si>
  <si>
    <t>EK6NP606</t>
  </si>
  <si>
    <t>EK6NP607</t>
  </si>
  <si>
    <t>EK6NP608</t>
  </si>
  <si>
    <t>EK6NP609</t>
  </si>
  <si>
    <t>EK6NP610</t>
  </si>
  <si>
    <t>EK6NP611</t>
  </si>
  <si>
    <t>EK6NP612</t>
  </si>
  <si>
    <t>EK6NP613</t>
  </si>
  <si>
    <t>EK6NP614</t>
  </si>
  <si>
    <t>EK6NP615</t>
  </si>
  <si>
    <t>EK6NP616</t>
  </si>
  <si>
    <t>EK6NP617</t>
  </si>
  <si>
    <t>EK6NP618</t>
  </si>
  <si>
    <t>EK6NP619</t>
  </si>
  <si>
    <t>EK6NP620</t>
  </si>
  <si>
    <t>EK6NP621</t>
  </si>
  <si>
    <t>EK6NP622</t>
  </si>
  <si>
    <t>EK6NP623</t>
  </si>
  <si>
    <t>EK6NP624</t>
  </si>
  <si>
    <t>EK6NP625</t>
  </si>
  <si>
    <t>EK6NP626</t>
  </si>
  <si>
    <t>EK6NP627</t>
  </si>
  <si>
    <t>EK6NP628</t>
  </si>
  <si>
    <t>EK7NP701</t>
  </si>
  <si>
    <t>EK7NP702</t>
  </si>
  <si>
    <t>EK7NP703</t>
  </si>
  <si>
    <t>EK7NP704</t>
  </si>
  <si>
    <t>EK7NP705</t>
  </si>
  <si>
    <t>EK7NP706</t>
  </si>
  <si>
    <t>EK7NP707</t>
  </si>
  <si>
    <t>EK7NP708</t>
  </si>
  <si>
    <t>EK7NP709</t>
  </si>
  <si>
    <t>EK7NP710</t>
  </si>
  <si>
    <t>EK7NP711</t>
  </si>
  <si>
    <t>EK7NP712</t>
  </si>
  <si>
    <t>EK7NP713</t>
  </si>
  <si>
    <t>EK7NP714</t>
  </si>
  <si>
    <t>EK7NP715</t>
  </si>
  <si>
    <t>EK7NP716</t>
  </si>
  <si>
    <t>EK7NP717</t>
  </si>
  <si>
    <t>EK7NP718</t>
  </si>
  <si>
    <t>EK7NP719</t>
  </si>
  <si>
    <t>EK7NP720</t>
  </si>
  <si>
    <t>EK7NP721</t>
  </si>
  <si>
    <t>EK7NP722</t>
  </si>
  <si>
    <t>EK7NP723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</si>
  <si>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</si>
  <si>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</si>
  <si>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</si>
  <si>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</si>
  <si>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</si>
  <si>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</si>
  <si>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</si>
  <si>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</si>
  <si>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</si>
  <si>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</si>
  <si>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</si>
  <si>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</si>
  <si>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</si>
  <si>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</si>
  <si>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</si>
  <si>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</si>
  <si>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</si>
  <si>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</si>
  <si>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</si>
  <si>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</si>
  <si>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</si>
  <si>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</si>
  <si>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</si>
  <si>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</si>
  <si>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</si>
  <si>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</si>
  <si>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</si>
  <si>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015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</si>
  <si>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</si>
  <si>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</si>
  <si>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</si>
  <si>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</si>
  <si>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</si>
  <si>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</si>
  <si>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</si>
  <si>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</si>
  <si>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</si>
  <si>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</si>
  <si>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</si>
  <si>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</si>
  <si>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</si>
  <si>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</si>
  <si>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</si>
  <si>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</si>
  <si>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</si>
  <si>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</si>
  <si>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</si>
  <si>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</si>
  <si>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</si>
  <si>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</si>
  <si>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</si>
  <si>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</si>
  <si>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</si>
  <si>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</si>
  <si>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</si>
  <si>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</si>
  <si>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</si>
  <si>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</si>
  <si>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</si>
  <si>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</si>
  <si>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</si>
  <si>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</si>
  <si>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</si>
  <si>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</si>
  <si>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</si>
  <si>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</si>
  <si>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</si>
  <si>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</si>
  <si>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</si>
  <si>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</si>
  <si>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</si>
  <si>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</si>
  <si>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</si>
  <si>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</si>
  <si>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</si>
  <si>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</si>
  <si>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</si>
  <si>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</si>
  <si>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</si>
  <si>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</si>
  <si>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</si>
  <si>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</si>
  <si>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</si>
  <si>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</si>
  <si>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</si>
  <si>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</si>
  <si>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</si>
  <si>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</si>
  <si>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</si>
  <si>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</si>
  <si>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</si>
  <si>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</si>
  <si>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</si>
  <si>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</si>
  <si>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</si>
  <si>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</si>
  <si>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</si>
  <si>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</si>
  <si>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</si>
  <si>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</si>
  <si>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</si>
  <si>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</si>
  <si>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</si>
  <si>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</si>
  <si>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</si>
  <si>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</si>
  <si>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</si>
  <si>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</si>
  <si>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427</t>
  </si>
  <si>
    <t>428</t>
  </si>
  <si>
    <t>429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</si>
  <si>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</si>
  <si>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</si>
  <si>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</si>
  <si>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</si>
  <si>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</si>
  <si>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</si>
  <si>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</si>
  <si>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</si>
  <si>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</si>
  <si>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</si>
  <si>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</si>
  <si>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</si>
  <si>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</si>
  <si>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</si>
  <si>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</si>
  <si>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</si>
  <si>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</si>
  <si>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</si>
  <si>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</si>
  <si>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</si>
  <si>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</si>
  <si>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</si>
  <si>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</si>
  <si>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</si>
  <si>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</si>
  <si>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</si>
  <si>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</si>
  <si>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</si>
  <si>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</si>
  <si>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</si>
  <si>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</si>
  <si>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</si>
  <si>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</si>
  <si>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</si>
  <si>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</si>
  <si>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</si>
  <si>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</si>
  <si>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</si>
  <si>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</si>
  <si>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</si>
  <si>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</si>
  <si>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</si>
  <si>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</si>
  <si>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</si>
  <si>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</si>
  <si>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</si>
  <si>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</si>
  <si>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</si>
  <si>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</si>
  <si>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</si>
  <si>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</si>
  <si>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</si>
  <si>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</si>
  <si>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</si>
  <si>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</si>
  <si>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</si>
  <si>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</si>
  <si>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</si>
  <si>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</si>
  <si>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</si>
  <si>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</si>
  <si>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</si>
  <si>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</si>
  <si>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</si>
  <si>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</si>
  <si>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</si>
  <si>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</si>
  <si>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</si>
  <si>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</si>
  <si>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</si>
  <si>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</si>
  <si>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</si>
  <si>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</si>
  <si>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</si>
  <si>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</si>
  <si>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</si>
  <si>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</si>
  <si>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</si>
  <si>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</si>
  <si>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1</t>
  </si>
  <si>
    <t>2</t>
  </si>
  <si>
    <t>3</t>
  </si>
  <si>
    <t>4</t>
  </si>
  <si>
    <t>5</t>
  </si>
  <si>
    <t>6</t>
  </si>
  <si>
    <t>7</t>
  </si>
  <si>
    <t>8</t>
  </si>
  <si>
    <t>110a</t>
  </si>
  <si>
    <t>150</t>
  </si>
  <si>
    <t>151</t>
  </si>
  <si>
    <t>152</t>
  </si>
  <si>
    <t>206a</t>
  </si>
  <si>
    <t>250</t>
  </si>
  <si>
    <t>251</t>
  </si>
  <si>
    <t>350</t>
  </si>
  <si>
    <t>351</t>
  </si>
  <si>
    <t>450</t>
  </si>
  <si>
    <t>451</t>
  </si>
  <si>
    <t>452</t>
  </si>
  <si>
    <t>453</t>
  </si>
  <si>
    <t>454</t>
  </si>
  <si>
    <t>456</t>
  </si>
  <si>
    <t>EH1NPEV100</t>
  </si>
  <si>
    <t>EH1NPEV101</t>
  </si>
  <si>
    <t>EH1NP101</t>
  </si>
  <si>
    <t>EH1NP102</t>
  </si>
  <si>
    <t>EH1NP103</t>
  </si>
  <si>
    <t>EH1NP104</t>
  </si>
  <si>
    <t>EH1PPKK1</t>
  </si>
  <si>
    <t>EH1PPKK2</t>
  </si>
  <si>
    <t>EH1PPKK3</t>
  </si>
  <si>
    <t>EH1PPKK4</t>
  </si>
  <si>
    <t>EH1PPKK5</t>
  </si>
  <si>
    <t>EH1PPKK6</t>
  </si>
  <si>
    <t>EH1PPPSNNM1</t>
  </si>
  <si>
    <t>EH1PPPSNNM2</t>
  </si>
  <si>
    <t>EH1PPPSVNM1</t>
  </si>
  <si>
    <t>EH1PPPVZTK1</t>
  </si>
  <si>
    <t>EH1PPPVZTK2</t>
  </si>
  <si>
    <t>EH1PPPVZTK3</t>
  </si>
  <si>
    <t>EH1PPPVZTK4</t>
  </si>
  <si>
    <t>EH1PPPVZTK5</t>
  </si>
  <si>
    <t>EH2NP202</t>
  </si>
  <si>
    <t>1NP</t>
  </si>
  <si>
    <t>1PP</t>
  </si>
  <si>
    <t>2NP</t>
  </si>
  <si>
    <t>1PPP</t>
  </si>
  <si>
    <t>EV100</t>
  </si>
  <si>
    <t>EV101</t>
  </si>
  <si>
    <t>KK1</t>
  </si>
  <si>
    <t>KK2</t>
  </si>
  <si>
    <t>KK3</t>
  </si>
  <si>
    <t>KK4</t>
  </si>
  <si>
    <t>KK5</t>
  </si>
  <si>
    <t>KK6</t>
  </si>
  <si>
    <t>PSNNM1</t>
  </si>
  <si>
    <t>PSNNM2</t>
  </si>
  <si>
    <t>PSVNM1</t>
  </si>
  <si>
    <t>PVZTK1</t>
  </si>
  <si>
    <t>PVZTK2</t>
  </si>
  <si>
    <t>PVZTK3</t>
  </si>
  <si>
    <t>PVZTK4</t>
  </si>
  <si>
    <t>PVZTK5</t>
  </si>
  <si>
    <t>sklad (výzkum)</t>
  </si>
  <si>
    <t>technické zázemí (výzkum)</t>
  </si>
  <si>
    <t>Epoxidová stěrka</t>
  </si>
  <si>
    <t>Epoxidová stěrka, zakrývací slzičkové plechy</t>
  </si>
  <si>
    <t>Slzičkový plech</t>
  </si>
  <si>
    <t>EZ1NP101</t>
  </si>
  <si>
    <t>EZ1NP102</t>
  </si>
  <si>
    <t>EZ1NP102a</t>
  </si>
  <si>
    <t>EZ1NP103</t>
  </si>
  <si>
    <t>EZ1NP104</t>
  </si>
  <si>
    <t>EZ1NP105</t>
  </si>
  <si>
    <t>EZ1NP106</t>
  </si>
  <si>
    <t>EZ1NP107</t>
  </si>
  <si>
    <t>EZ1NP108</t>
  </si>
  <si>
    <t>EZ1NP109</t>
  </si>
  <si>
    <t>EZ1NP110</t>
  </si>
  <si>
    <t>EZ1NP111</t>
  </si>
  <si>
    <t>EZ1NP112</t>
  </si>
  <si>
    <t>EZ1NP113</t>
  </si>
  <si>
    <t>EZ1NP114</t>
  </si>
  <si>
    <t>EZ1NP115</t>
  </si>
  <si>
    <t>EZ2NP201</t>
  </si>
  <si>
    <t>EZ2NP202</t>
  </si>
  <si>
    <t>EZ2NP204</t>
  </si>
  <si>
    <t>EZ2NP205</t>
  </si>
  <si>
    <t>EZ2NP207</t>
  </si>
  <si>
    <t>EZ2NP206</t>
  </si>
  <si>
    <t>EZ2NP208</t>
  </si>
  <si>
    <t>EZ2NP209</t>
  </si>
  <si>
    <t>EZ2NP210</t>
  </si>
  <si>
    <t>EZ2NP211</t>
  </si>
  <si>
    <t>EZ2NP212</t>
  </si>
  <si>
    <t>EZ2NP213</t>
  </si>
  <si>
    <t>EZ2NP214</t>
  </si>
  <si>
    <t>EZ3NP301</t>
  </si>
  <si>
    <t>EZ3NP302</t>
  </si>
  <si>
    <t>EZ3NP303</t>
  </si>
  <si>
    <t>EZ3NP304</t>
  </si>
  <si>
    <t>EZ3NP306</t>
  </si>
  <si>
    <t>EZ3NP307</t>
  </si>
  <si>
    <t>EZ3NP308</t>
  </si>
  <si>
    <t>EZ3NP309</t>
  </si>
  <si>
    <t>EZ3NP310</t>
  </si>
  <si>
    <t>EZ3NP311</t>
  </si>
  <si>
    <t>EZ3NP312</t>
  </si>
  <si>
    <t>EZ3NP313</t>
  </si>
  <si>
    <t>EZ3NP314</t>
  </si>
  <si>
    <t>EZ3NP315</t>
  </si>
  <si>
    <t>EZ3NP316</t>
  </si>
  <si>
    <t>EZ4NP401</t>
  </si>
  <si>
    <t>EZ4NP402</t>
  </si>
  <si>
    <t>EZ4NP404</t>
  </si>
  <si>
    <t>EZ4NP405</t>
  </si>
  <si>
    <t>EZ4NP406</t>
  </si>
  <si>
    <t>EZ4NP407</t>
  </si>
  <si>
    <t>EZ4NP408</t>
  </si>
  <si>
    <t>EZ4NP409</t>
  </si>
  <si>
    <t>EZ4NP410</t>
  </si>
  <si>
    <t>EZ4NP411</t>
  </si>
  <si>
    <t>EZ4NP412</t>
  </si>
  <si>
    <t>EZ4NP413</t>
  </si>
  <si>
    <t>EZ4NP414</t>
  </si>
  <si>
    <t>102a</t>
  </si>
  <si>
    <t>115</t>
  </si>
  <si>
    <t>Zádveří</t>
  </si>
  <si>
    <t>Vstupní a schodišťová hala</t>
  </si>
  <si>
    <t>Prostor VZT CHÚC "A"</t>
  </si>
  <si>
    <t>Náhradní zdroj</t>
  </si>
  <si>
    <t>Rozvaděče</t>
  </si>
  <si>
    <t>Výtah V1</t>
  </si>
  <si>
    <t>Sanitární zařízení - předsíň</t>
  </si>
  <si>
    <t>WC muži - předsíň</t>
  </si>
  <si>
    <t>WC muži - pisoáry</t>
  </si>
  <si>
    <t>WC muži</t>
  </si>
  <si>
    <t>WC invalidé - ženy</t>
  </si>
  <si>
    <t>Úklid</t>
  </si>
  <si>
    <t>WC ženy - předsíň</t>
  </si>
  <si>
    <t>WC ženy</t>
  </si>
  <si>
    <t>Prezentační prostor</t>
  </si>
  <si>
    <t>Kuchyňka</t>
  </si>
  <si>
    <t>Schodišťová hala</t>
  </si>
  <si>
    <t>WC ženy - hygienická kabina</t>
  </si>
  <si>
    <t>Sekretariát</t>
  </si>
  <si>
    <t>Vědecký ředitel</t>
  </si>
  <si>
    <t>WC invalidé - muži</t>
  </si>
  <si>
    <t>dielektrický koberec</t>
  </si>
  <si>
    <t>protiprašný nátěr</t>
  </si>
  <si>
    <t>koberec (flotex full stop flint)</t>
  </si>
  <si>
    <t>EL1NP101</t>
  </si>
  <si>
    <t>EL1NP102</t>
  </si>
  <si>
    <t>EL1NP103</t>
  </si>
  <si>
    <t>EL1NP104</t>
  </si>
  <si>
    <t>EL1NP105</t>
  </si>
  <si>
    <t>EL1NP106</t>
  </si>
  <si>
    <t>EL1NP107</t>
  </si>
  <si>
    <t>EL1NP108</t>
  </si>
  <si>
    <t>EL1NP109</t>
  </si>
  <si>
    <t>EL1NP110</t>
  </si>
  <si>
    <t>EL1NP111</t>
  </si>
  <si>
    <t>EL1NP113</t>
  </si>
  <si>
    <t>EL1NP115</t>
  </si>
  <si>
    <t>EL1NP117</t>
  </si>
  <si>
    <t>EL2NP201</t>
  </si>
  <si>
    <t>EL2NP202</t>
  </si>
  <si>
    <t>EL2NP203</t>
  </si>
  <si>
    <t>EL2NP204</t>
  </si>
  <si>
    <t>EL2NP205</t>
  </si>
  <si>
    <t>EL2NP206</t>
  </si>
  <si>
    <t>EL2NP207</t>
  </si>
  <si>
    <t>EL2NP207a</t>
  </si>
  <si>
    <t>EL2NP208</t>
  </si>
  <si>
    <t>EL2NP209</t>
  </si>
  <si>
    <t>EL2NP210</t>
  </si>
  <si>
    <t>EL2NP211</t>
  </si>
  <si>
    <t>EL2NP212</t>
  </si>
  <si>
    <t>EL2NP213</t>
  </si>
  <si>
    <t>EL2NP214</t>
  </si>
  <si>
    <t>EL2NP215</t>
  </si>
  <si>
    <t>EL2NP216</t>
  </si>
  <si>
    <t>EL2NP218</t>
  </si>
  <si>
    <t>EL3NP301</t>
  </si>
  <si>
    <t>EL3NP302</t>
  </si>
  <si>
    <t>EL3NP303</t>
  </si>
  <si>
    <t>EL3NP304</t>
  </si>
  <si>
    <t>EL3NP305</t>
  </si>
  <si>
    <t>EL3NP305a</t>
  </si>
  <si>
    <t>EL3NP306</t>
  </si>
  <si>
    <t>EL3NP307</t>
  </si>
  <si>
    <t>EL3NP308</t>
  </si>
  <si>
    <t>EL3NP309</t>
  </si>
  <si>
    <t>EL3NP310</t>
  </si>
  <si>
    <t>EL3NP311</t>
  </si>
  <si>
    <t>EL3NP312</t>
  </si>
  <si>
    <t>EL3NP313</t>
  </si>
  <si>
    <t>EL3NP314</t>
  </si>
  <si>
    <t>EL3NP315</t>
  </si>
  <si>
    <t>EL3NP316</t>
  </si>
  <si>
    <t>EL4NP401</t>
  </si>
  <si>
    <t>EL4NP402</t>
  </si>
  <si>
    <t>EL4NP403</t>
  </si>
  <si>
    <t>EL4NP404</t>
  </si>
  <si>
    <t>EL4NP405</t>
  </si>
  <si>
    <t>EL4NP405a</t>
  </si>
  <si>
    <t>EL4NP406</t>
  </si>
  <si>
    <t>EL4NP407</t>
  </si>
  <si>
    <t>EL4NP408</t>
  </si>
  <si>
    <t>EL4NP409</t>
  </si>
  <si>
    <t>EL4NP410</t>
  </si>
  <si>
    <t>EL4NP411</t>
  </si>
  <si>
    <t>EL4NP412</t>
  </si>
  <si>
    <t>EL4NP413</t>
  </si>
  <si>
    <t>EL4NP414</t>
  </si>
  <si>
    <t>EL4NP416</t>
  </si>
  <si>
    <t>EL4NP418</t>
  </si>
  <si>
    <t>EL4NP420</t>
  </si>
  <si>
    <t>EL4NP422</t>
  </si>
  <si>
    <t>EL4NP424</t>
  </si>
  <si>
    <t>EL4NP426</t>
  </si>
  <si>
    <t>EL4NP428</t>
  </si>
  <si>
    <t>EL4NP430</t>
  </si>
  <si>
    <t>EL5NP501</t>
  </si>
  <si>
    <t>EL5NP502</t>
  </si>
  <si>
    <t>EL5NP503</t>
  </si>
  <si>
    <t>EL5NP504</t>
  </si>
  <si>
    <t>EL5NP505</t>
  </si>
  <si>
    <t>EL5NP506</t>
  </si>
  <si>
    <t>EL5NP507</t>
  </si>
  <si>
    <t>EL5NP507a</t>
  </si>
  <si>
    <t>EL5NP508</t>
  </si>
  <si>
    <t>EL5NP509</t>
  </si>
  <si>
    <t>EL5NP510</t>
  </si>
  <si>
    <t>EL5NP511</t>
  </si>
  <si>
    <t>EL5NP512</t>
  </si>
  <si>
    <t>EL5NP513</t>
  </si>
  <si>
    <t>EL5NP514</t>
  </si>
  <si>
    <t>EL5NP515</t>
  </si>
  <si>
    <t>EL5NP516</t>
  </si>
  <si>
    <t>EL5NP518</t>
  </si>
  <si>
    <t>EL5NP520</t>
  </si>
  <si>
    <t>117</t>
  </si>
  <si>
    <t>207a</t>
  </si>
  <si>
    <t>305a</t>
  </si>
  <si>
    <t>405a</t>
  </si>
  <si>
    <t>426</t>
  </si>
  <si>
    <t>430</t>
  </si>
  <si>
    <t>507a</t>
  </si>
  <si>
    <t>sklad (výuka)</t>
  </si>
  <si>
    <t>fotokomora</t>
  </si>
  <si>
    <t>dlazba</t>
  </si>
  <si>
    <t>dlažba+lino</t>
  </si>
  <si>
    <t>EP1NP101</t>
  </si>
  <si>
    <t>EP1NP102</t>
  </si>
  <si>
    <t>EP1NP103</t>
  </si>
  <si>
    <t>EP1NP104</t>
  </si>
  <si>
    <t>EP1NP105</t>
  </si>
  <si>
    <t>EP1NP106</t>
  </si>
  <si>
    <t>EP1NP107</t>
  </si>
  <si>
    <t>EP1NP110</t>
  </si>
  <si>
    <t>EP1NP111</t>
  </si>
  <si>
    <t>EP1NP112</t>
  </si>
  <si>
    <t>EP1NP113</t>
  </si>
  <si>
    <t>EP1NP120</t>
  </si>
  <si>
    <t>EP1NP121</t>
  </si>
  <si>
    <t>EP1NP122</t>
  </si>
  <si>
    <t>EP1NP123</t>
  </si>
  <si>
    <t>EP1NP124</t>
  </si>
  <si>
    <t>EP1NP125</t>
  </si>
  <si>
    <t>EP1NP126</t>
  </si>
  <si>
    <t>EP1NP127</t>
  </si>
  <si>
    <t>EP1NP130</t>
  </si>
  <si>
    <t>EP1NP131</t>
  </si>
  <si>
    <t>EP1NP132</t>
  </si>
  <si>
    <t>EP1NP133</t>
  </si>
  <si>
    <t>EP1NP134</t>
  </si>
  <si>
    <t>EP1NP135</t>
  </si>
  <si>
    <t>EP1NP136</t>
  </si>
  <si>
    <t>EP2NP201</t>
  </si>
  <si>
    <t>EP2NP202</t>
  </si>
  <si>
    <t>EP2NP203</t>
  </si>
  <si>
    <t>EP2NP204</t>
  </si>
  <si>
    <t>EP2NP205</t>
  </si>
  <si>
    <t>EP2NP206</t>
  </si>
  <si>
    <t>EP2NP207</t>
  </si>
  <si>
    <t>EP2NP208</t>
  </si>
  <si>
    <t>EP2NP209</t>
  </si>
  <si>
    <t>EP2NP210</t>
  </si>
  <si>
    <t>EP2NP211</t>
  </si>
  <si>
    <t>EP2NP212</t>
  </si>
  <si>
    <t>EP3NP301</t>
  </si>
  <si>
    <t>120</t>
  </si>
  <si>
    <t>121</t>
  </si>
  <si>
    <t>122</t>
  </si>
  <si>
    <t>123</t>
  </si>
  <si>
    <t>124</t>
  </si>
  <si>
    <t>125</t>
  </si>
  <si>
    <t>126</t>
  </si>
  <si>
    <t>127</t>
  </si>
  <si>
    <t>130</t>
  </si>
  <si>
    <t>131</t>
  </si>
  <si>
    <t>132</t>
  </si>
  <si>
    <t>133</t>
  </si>
  <si>
    <t>134</t>
  </si>
  <si>
    <t>135</t>
  </si>
  <si>
    <t>136</t>
  </si>
  <si>
    <t>promítací kabina</t>
  </si>
  <si>
    <t>bufet</t>
  </si>
  <si>
    <t>předsíň</t>
  </si>
  <si>
    <t>posluchárna</t>
  </si>
  <si>
    <t>sklad (administrativa)</t>
  </si>
  <si>
    <t>server</t>
  </si>
  <si>
    <t>šatna (výuka)</t>
  </si>
  <si>
    <t>vrátnice</t>
  </si>
  <si>
    <t>atrium</t>
  </si>
  <si>
    <t>zámková dlažba</t>
  </si>
  <si>
    <t>ES1NP101</t>
  </si>
  <si>
    <t>ES1NP102</t>
  </si>
  <si>
    <t>ES1NP103</t>
  </si>
  <si>
    <t>ES1NP104</t>
  </si>
  <si>
    <t>ES1NP105</t>
  </si>
  <si>
    <t>ES1NP106</t>
  </si>
  <si>
    <t>ES1NP107</t>
  </si>
  <si>
    <t>ES1NP108</t>
  </si>
  <si>
    <t>ES1NP109</t>
  </si>
  <si>
    <t>ES2NP201</t>
  </si>
  <si>
    <t>ES2NP202</t>
  </si>
  <si>
    <t>ES2NP203</t>
  </si>
  <si>
    <t>ES2NP204</t>
  </si>
  <si>
    <t>ES2NP205</t>
  </si>
  <si>
    <t>ES2NP206</t>
  </si>
  <si>
    <t>ES2NP207</t>
  </si>
  <si>
    <t>ES3NP301</t>
  </si>
  <si>
    <t>ES3NP302</t>
  </si>
  <si>
    <t>ES3NP303</t>
  </si>
  <si>
    <t>ES3NP304</t>
  </si>
  <si>
    <t>ES3NP305</t>
  </si>
  <si>
    <t>ES3NP306</t>
  </si>
  <si>
    <t>ES3NP307</t>
  </si>
  <si>
    <t>ES4NP401</t>
  </si>
  <si>
    <t>ES4NP402</t>
  </si>
  <si>
    <t>ES4NP403</t>
  </si>
  <si>
    <t>ES4NP404</t>
  </si>
  <si>
    <t>ES4NP405</t>
  </si>
  <si>
    <t>ES4NP406</t>
  </si>
  <si>
    <t>ES4NP407</t>
  </si>
  <si>
    <t>ES5NP501</t>
  </si>
  <si>
    <t>ES5NP502</t>
  </si>
  <si>
    <t>ES5NP503</t>
  </si>
  <si>
    <t>ES5NP504</t>
  </si>
  <si>
    <t>ES5NP505</t>
  </si>
  <si>
    <t>ES5NP506</t>
  </si>
  <si>
    <t>ES5NP507</t>
  </si>
  <si>
    <t>ES5NP508</t>
  </si>
  <si>
    <t>ES6NP601</t>
  </si>
  <si>
    <t>ES6NP602</t>
  </si>
  <si>
    <t>ES6NP603</t>
  </si>
  <si>
    <t>ES6NP604</t>
  </si>
  <si>
    <t>ES6NP605</t>
  </si>
  <si>
    <t>ES7NP701</t>
  </si>
  <si>
    <t>ES7NP702</t>
  </si>
  <si>
    <t>ES7NP703</t>
  </si>
  <si>
    <t>ES7NP704</t>
  </si>
  <si>
    <t>ES7NP705</t>
  </si>
  <si>
    <t>ES8NP801</t>
  </si>
  <si>
    <t>ES8NP802</t>
  </si>
  <si>
    <t>ES8NP803</t>
  </si>
  <si>
    <t>ES8NP804</t>
  </si>
  <si>
    <t>ES8NP805</t>
  </si>
  <si>
    <t>801</t>
  </si>
  <si>
    <t>802</t>
  </si>
  <si>
    <t>803</t>
  </si>
  <si>
    <t>804</t>
  </si>
  <si>
    <t>805</t>
  </si>
  <si>
    <t>EU1NP101</t>
  </si>
  <si>
    <t>EU1NP102</t>
  </si>
  <si>
    <t>EU1NP103</t>
  </si>
  <si>
    <t>EU1NP104</t>
  </si>
  <si>
    <t>EU1NP105</t>
  </si>
  <si>
    <t>EU1NP106</t>
  </si>
  <si>
    <t>EU1NP107</t>
  </si>
  <si>
    <t>EU1NP108</t>
  </si>
  <si>
    <t>EU1NP109</t>
  </si>
  <si>
    <t>EU1NP110</t>
  </si>
  <si>
    <t>EU1NP111</t>
  </si>
  <si>
    <t>EU1NP112</t>
  </si>
  <si>
    <t>EU1NP113</t>
  </si>
  <si>
    <t>EU1NP115</t>
  </si>
  <si>
    <t>EU1NP117</t>
  </si>
  <si>
    <t>EU1NP119</t>
  </si>
  <si>
    <t>EU2NP201</t>
  </si>
  <si>
    <t>EU2NP202</t>
  </si>
  <si>
    <t>EU2NP203</t>
  </si>
  <si>
    <t>EU2NP204</t>
  </si>
  <si>
    <t>EU2NP205</t>
  </si>
  <si>
    <t>EU2NP206</t>
  </si>
  <si>
    <t>EU2NP207</t>
  </si>
  <si>
    <t>EU2NP208</t>
  </si>
  <si>
    <t>EU2NP209</t>
  </si>
  <si>
    <t>EU2NP210</t>
  </si>
  <si>
    <t>EU2NP211</t>
  </si>
  <si>
    <t>EU2NP212</t>
  </si>
  <si>
    <t>EU2NP213</t>
  </si>
  <si>
    <t>EU2NP214</t>
  </si>
  <si>
    <t>EU2NP215</t>
  </si>
  <si>
    <t>EU2NP216</t>
  </si>
  <si>
    <t>EU2NP217</t>
  </si>
  <si>
    <t>EU2NP218</t>
  </si>
  <si>
    <t>EU2NP219</t>
  </si>
  <si>
    <t>EU2NP220</t>
  </si>
  <si>
    <t>EU2NP221</t>
  </si>
  <si>
    <t>EU2NP223</t>
  </si>
  <si>
    <t>EU2NP225</t>
  </si>
  <si>
    <t>EU2NP227</t>
  </si>
  <si>
    <t>EU2NP229</t>
  </si>
  <si>
    <t>EU3NP301</t>
  </si>
  <si>
    <t>EU3NP302</t>
  </si>
  <si>
    <t>EU3NP303</t>
  </si>
  <si>
    <t>EU3NP304</t>
  </si>
  <si>
    <t>EU3NP305</t>
  </si>
  <si>
    <t>EU3NP306</t>
  </si>
  <si>
    <t>EU3NP307</t>
  </si>
  <si>
    <t>EU3NP308</t>
  </si>
  <si>
    <t>EU3NP309</t>
  </si>
  <si>
    <t>EU3NP310</t>
  </si>
  <si>
    <t>EU3NP311</t>
  </si>
  <si>
    <t>EU3NP312</t>
  </si>
  <si>
    <t>EU3NP313</t>
  </si>
  <si>
    <t>EU3NP315</t>
  </si>
  <si>
    <t>EU3NP317</t>
  </si>
  <si>
    <t>EU3NP319</t>
  </si>
  <si>
    <t>EU4NP401</t>
  </si>
  <si>
    <t>EU4NP402</t>
  </si>
  <si>
    <t>EU4NP403</t>
  </si>
  <si>
    <t>EU4NP404</t>
  </si>
  <si>
    <t>EU4NP405</t>
  </si>
  <si>
    <t>EU4NP406</t>
  </si>
  <si>
    <t>EU4NP407</t>
  </si>
  <si>
    <t>EU4NP408</t>
  </si>
  <si>
    <t>EU4NP409</t>
  </si>
  <si>
    <t>EU4NP410</t>
  </si>
  <si>
    <t>EU4NP411</t>
  </si>
  <si>
    <t>EU4NP412</t>
  </si>
  <si>
    <t>EU4NP413</t>
  </si>
  <si>
    <t>EU4NP415</t>
  </si>
  <si>
    <t>EU4NP417</t>
  </si>
  <si>
    <t>EU5NP501</t>
  </si>
  <si>
    <t>EU5NP502</t>
  </si>
  <si>
    <t>EU5NP503</t>
  </si>
  <si>
    <t>EU5NP504</t>
  </si>
  <si>
    <t>EU5NP505</t>
  </si>
  <si>
    <t>EU5NP506</t>
  </si>
  <si>
    <t>EU5NP507</t>
  </si>
  <si>
    <t>EU5NP508</t>
  </si>
  <si>
    <t>EU5NP509</t>
  </si>
  <si>
    <t>EU5NP510</t>
  </si>
  <si>
    <t>EU5NP511</t>
  </si>
  <si>
    <t>EU5NP512</t>
  </si>
  <si>
    <t>EU5NP513</t>
  </si>
  <si>
    <t>EU5NP515</t>
  </si>
  <si>
    <t>EU5NP517</t>
  </si>
  <si>
    <t>EU6NPSTRE</t>
  </si>
  <si>
    <t>119</t>
  </si>
  <si>
    <t>229</t>
  </si>
  <si>
    <t>STRE</t>
  </si>
  <si>
    <t>učebna</t>
  </si>
  <si>
    <t>zasedací místnost (administrativa)</t>
  </si>
  <si>
    <t>kancelář (ostatní)</t>
  </si>
  <si>
    <t>šatna (administrativa)</t>
  </si>
  <si>
    <t>čajová kuchyňka (administrativa)</t>
  </si>
  <si>
    <t>WC (administrativa)</t>
  </si>
  <si>
    <t>půda</t>
  </si>
  <si>
    <t xml:space="preserve">marmoleum </t>
  </si>
  <si>
    <t>marmoleum/koberec</t>
  </si>
  <si>
    <t xml:space="preserve">koberec </t>
  </si>
  <si>
    <t xml:space="preserve">marmoleum/koberec </t>
  </si>
  <si>
    <t>marmoleum /koberec</t>
  </si>
  <si>
    <t xml:space="preserve">dlažba </t>
  </si>
  <si>
    <t>posluchárny, učebny, laboratoře, počítačové učeby, odpočinkové místnosti</t>
  </si>
  <si>
    <t>Recepce/otevřený prostor</t>
  </si>
  <si>
    <t>výtah</t>
  </si>
  <si>
    <t>chodba (komunikace)-výtah</t>
  </si>
  <si>
    <t>šatna (výuka)-technické zázemí</t>
  </si>
  <si>
    <t>sklad (administrativa)-talárovna</t>
  </si>
  <si>
    <t>chodba (komunikace) zádveří výtahu</t>
  </si>
  <si>
    <t>Zkratka</t>
  </si>
  <si>
    <t xml:space="preserve">EK  </t>
  </si>
  <si>
    <t>Elektrofakulta - katedrový objekt</t>
  </si>
  <si>
    <t xml:space="preserve">EL  </t>
  </si>
  <si>
    <t>Elektrofakulta - laboratorní objekt</t>
  </si>
  <si>
    <t xml:space="preserve">EP  </t>
  </si>
  <si>
    <t xml:space="preserve">Elektrofakulta - posluchárny </t>
  </si>
  <si>
    <t xml:space="preserve">ES  </t>
  </si>
  <si>
    <t>Elektrofakulta - spojovací objekt</t>
  </si>
  <si>
    <t xml:space="preserve">EU  </t>
  </si>
  <si>
    <t xml:space="preserve">Elektrofakulta - učebny </t>
  </si>
  <si>
    <t>EC</t>
  </si>
  <si>
    <t>RICE</t>
  </si>
  <si>
    <t>Oboustranné mytí okenních ploch včetně rámů a prosklených stěn - okna jsou nešroubovací, v části dostupná ze schůdků a v části ze štaflí, nebo mytí pomocí teleskopické tyče.</t>
  </si>
  <si>
    <t>Jednostranné mytí okenních ploch včetně rámů a prosklených stěn - okna jsou nešroubovací, v části dostupná ze schůdků a v části ze štaflí nebo mytí pomocí teleskopické tyče.</t>
  </si>
  <si>
    <t xml:space="preserve">Obroustranné mytí vnitřních žaluzií mokrou cestou </t>
  </si>
  <si>
    <t>Mytí oken</t>
  </si>
  <si>
    <t>EK</t>
  </si>
  <si>
    <t>Druh okna</t>
  </si>
  <si>
    <t>násobnost*</t>
  </si>
  <si>
    <t>počet</t>
  </si>
  <si>
    <t xml:space="preserve"> výška</t>
  </si>
  <si>
    <t>šířka</t>
  </si>
  <si>
    <t>plocha okna</t>
  </si>
  <si>
    <t>plocha všech oken</t>
  </si>
  <si>
    <t>Kč/m2</t>
  </si>
  <si>
    <t>Cena celkem</t>
  </si>
  <si>
    <t>trojdílné</t>
  </si>
  <si>
    <t>wc</t>
  </si>
  <si>
    <t xml:space="preserve">schodiště 2 </t>
  </si>
  <si>
    <t>EU</t>
  </si>
  <si>
    <t>okno typ:</t>
  </si>
  <si>
    <t>násobnost</t>
  </si>
  <si>
    <t>plocha všech oken m2</t>
  </si>
  <si>
    <t>ES</t>
  </si>
  <si>
    <t>východ. Část</t>
  </si>
  <si>
    <t>typ 2</t>
  </si>
  <si>
    <t>dveře</t>
  </si>
  <si>
    <t>EL</t>
  </si>
  <si>
    <t>balkony</t>
  </si>
  <si>
    <t>EP</t>
  </si>
  <si>
    <t>okna u vrátnice</t>
  </si>
  <si>
    <t>východní strana</t>
  </si>
  <si>
    <t>poslu. všechny</t>
  </si>
  <si>
    <t>Osvěžovač vzduchu, gel - "vanička". Náplň 150 g - 200 g.</t>
  </si>
  <si>
    <t>VŮNĚ WC - gel " vanička "</t>
  </si>
  <si>
    <t>komora temná</t>
  </si>
  <si>
    <t>technické zázemí-serverovna</t>
  </si>
  <si>
    <t>šatna</t>
  </si>
  <si>
    <t>Chodba + studentský klub</t>
  </si>
  <si>
    <t xml:space="preserve">laboratoř (výzkum)-pouze část chodby </t>
  </si>
  <si>
    <t>neuklízí se</t>
  </si>
  <si>
    <t xml:space="preserve">úklid V1 106 </t>
  </si>
  <si>
    <t>úklid výtah 117</t>
  </si>
  <si>
    <t>úklid výtah 1NP</t>
  </si>
  <si>
    <t>EH</t>
  </si>
  <si>
    <t>EZ</t>
  </si>
  <si>
    <t>v režimu MÚ</t>
  </si>
  <si>
    <t xml:space="preserve"> v režimu MÚ</t>
  </si>
  <si>
    <t>v režii poskytovatele</t>
  </si>
  <si>
    <t>Úklid pro ZČU – Plzeň, Univerzitní 26, FEL (2026-2028)</t>
  </si>
  <si>
    <t>CELKOVÁ NABÍDKOVÁ CENA (ZA 1 ROK)  V KČ BEZ DPH (bude uvedena v krycím listu nabídky)</t>
  </si>
  <si>
    <t>předpokládaný počet člověkohodin / rok</t>
  </si>
  <si>
    <t>Předpokládaná spotřeba MJ /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</si>
</sst>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  <numFmt numFmtId="166" formatCode="0.0"/>
    <numFmt numFmtId="167" formatCode="#,##0.0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2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CECEC"/>
        <bgColor rgb="FFECECE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B4C6E7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ECECEC"/>
      </patternFill>
    </fill>
    <fill>
      <patternFill patternType="solid">
        <fgColor rgb="FFFFFF00"/>
        <bgColor rgb="FFFF0000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rgb="FF6FA8DC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9" fillId="0" borderId="0"/>
    <xf numFmtId="0" fontId="23" fillId="0" borderId="0"/>
  </cellStyleXfs>
  <cellXfs count="393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horizontal="center" vertical="center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4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center"/>
    </xf>
    <xf numFmtId="0" fontId="5" fillId="7" borderId="5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2" fillId="8" borderId="0" xfId="0" applyFont="1" applyFill="1"/>
    <xf numFmtId="0" fontId="0" fillId="8" borderId="0" xfId="0" applyFill="1"/>
    <xf numFmtId="49" fontId="0" fillId="8" borderId="0" xfId="0" applyNumberFormat="1" applyFill="1"/>
    <xf numFmtId="4" fontId="0" fillId="8" borderId="0" xfId="0" applyNumberFormat="1" applyFill="1"/>
    <xf numFmtId="4" fontId="2" fillId="8" borderId="0" xfId="0" applyNumberFormat="1" applyFont="1" applyFill="1" applyAlignment="1">
      <alignment horizontal="center" vertical="center"/>
    </xf>
    <xf numFmtId="4" fontId="8" fillId="8" borderId="0" xfId="0" applyNumberFormat="1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4" fontId="3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4" fontId="3" fillId="0" borderId="0" xfId="0" applyNumberFormat="1" applyFont="1"/>
    <xf numFmtId="1" fontId="3" fillId="0" borderId="0" xfId="0" applyNumberFormat="1" applyFont="1"/>
    <xf numFmtId="4" fontId="16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3" fillId="9" borderId="23" xfId="0" applyNumberFormat="1" applyFont="1" applyFill="1" applyBorder="1" applyAlignment="1">
      <alignment horizontal="center" vertical="center"/>
    </xf>
    <xf numFmtId="164" fontId="13" fillId="0" borderId="32" xfId="0" applyNumberFormat="1" applyFont="1" applyBorder="1" applyAlignment="1">
      <alignment horizontal="center" vertical="center"/>
    </xf>
    <xf numFmtId="164" fontId="13" fillId="9" borderId="32" xfId="0" applyNumberFormat="1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3" borderId="3" xfId="0" applyNumberFormat="1" applyFill="1" applyBorder="1" applyAlignment="1" applyProtection="1">
      <alignment horizontal="right" vertical="center" indent="1"/>
      <protection locked="0"/>
    </xf>
    <xf numFmtId="0" fontId="1" fillId="5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0" fillId="13" borderId="3" xfId="0" applyFont="1" applyFill="1" applyBorder="1" applyAlignment="1">
      <alignment horizontal="center" vertical="center" wrapText="1"/>
    </xf>
    <xf numFmtId="3" fontId="0" fillId="0" borderId="3" xfId="0" applyNumberFormat="1" applyBorder="1" applyAlignment="1" applyProtection="1">
      <alignment horizontal="center" vertical="center" wrapText="1"/>
      <protection locked="0"/>
    </xf>
    <xf numFmtId="44" fontId="1" fillId="13" borderId="3" xfId="0" applyNumberFormat="1" applyFont="1" applyFill="1" applyBorder="1" applyAlignment="1">
      <alignment horizontal="center" vertical="center" wrapText="1"/>
    </xf>
    <xf numFmtId="164" fontId="15" fillId="13" borderId="12" xfId="0" applyNumberFormat="1" applyFont="1" applyFill="1" applyBorder="1"/>
    <xf numFmtId="0" fontId="4" fillId="7" borderId="2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44" fontId="1" fillId="13" borderId="12" xfId="0" applyNumberFormat="1" applyFont="1" applyFill="1" applyBorder="1" applyAlignment="1">
      <alignment horizontal="center" vertical="center" wrapText="1"/>
    </xf>
    <xf numFmtId="1" fontId="3" fillId="10" borderId="14" xfId="0" applyNumberFormat="1" applyFont="1" applyFill="1" applyBorder="1"/>
    <xf numFmtId="4" fontId="1" fillId="4" borderId="14" xfId="0" applyNumberFormat="1" applyFont="1" applyFill="1" applyBorder="1" applyAlignment="1">
      <alignment horizontal="center" vertical="center"/>
    </xf>
    <xf numFmtId="4" fontId="0" fillId="0" borderId="14" xfId="0" applyNumberFormat="1" applyBorder="1"/>
    <xf numFmtId="4" fontId="0" fillId="0" borderId="15" xfId="0" applyNumberFormat="1" applyBorder="1"/>
    <xf numFmtId="0" fontId="1" fillId="11" borderId="3" xfId="0" applyFont="1" applyFill="1" applyBorder="1" applyAlignment="1">
      <alignment horizontal="center" vertical="center" wrapText="1"/>
    </xf>
    <xf numFmtId="0" fontId="1" fillId="16" borderId="3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49" fontId="4" fillId="7" borderId="5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4" fontId="4" fillId="7" borderId="28" xfId="0" applyNumberFormat="1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3" fillId="0" borderId="23" xfId="0" applyNumberFormat="1" applyFont="1" applyBorder="1" applyAlignment="1">
      <alignment horizontal="center" vertical="center"/>
    </xf>
    <xf numFmtId="164" fontId="13" fillId="0" borderId="18" xfId="0" applyNumberFormat="1" applyFont="1" applyBorder="1" applyAlignment="1">
      <alignment horizontal="center" vertical="center"/>
    </xf>
    <xf numFmtId="4" fontId="18" fillId="0" borderId="18" xfId="0" applyNumberFormat="1" applyFont="1" applyBorder="1" applyAlignment="1">
      <alignment horizontal="center"/>
    </xf>
    <xf numFmtId="164" fontId="13" fillId="0" borderId="20" xfId="0" applyNumberFormat="1" applyFon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49" fontId="3" fillId="11" borderId="0" xfId="0" applyNumberFormat="1" applyFont="1" applyFill="1"/>
    <xf numFmtId="0" fontId="0" fillId="11" borderId="0" xfId="0" applyFill="1"/>
    <xf numFmtId="49" fontId="3" fillId="11" borderId="0" xfId="0" applyNumberFormat="1" applyFont="1" applyFill="1" applyAlignment="1">
      <alignment horizontal="center" vertical="center"/>
    </xf>
    <xf numFmtId="4" fontId="0" fillId="11" borderId="0" xfId="0" applyNumberFormat="1" applyFill="1"/>
    <xf numFmtId="1" fontId="3" fillId="11" borderId="0" xfId="0" applyNumberFormat="1" applyFont="1" applyFill="1"/>
    <xf numFmtId="4" fontId="18" fillId="11" borderId="0" xfId="0" applyNumberFormat="1" applyFont="1" applyFill="1" applyAlignment="1">
      <alignment horizontal="center"/>
    </xf>
    <xf numFmtId="164" fontId="13" fillId="11" borderId="0" xfId="0" applyNumberFormat="1" applyFont="1" applyFill="1" applyAlignment="1">
      <alignment horizontal="center" vertical="center"/>
    </xf>
    <xf numFmtId="164" fontId="13" fillId="11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6" borderId="39" xfId="0" applyFont="1" applyFill="1" applyBorder="1" applyAlignment="1">
      <alignment horizontal="center" vertical="center"/>
    </xf>
    <xf numFmtId="49" fontId="3" fillId="6" borderId="40" xfId="0" applyNumberFormat="1" applyFont="1" applyFill="1" applyBorder="1" applyAlignment="1">
      <alignment horizontal="center" vertical="center"/>
    </xf>
    <xf numFmtId="1" fontId="3" fillId="6" borderId="40" xfId="0" applyNumberFormat="1" applyFont="1" applyFill="1" applyBorder="1" applyAlignment="1">
      <alignment horizontal="center" vertical="center"/>
    </xf>
    <xf numFmtId="4" fontId="0" fillId="6" borderId="40" xfId="0" applyNumberFormat="1" applyFill="1" applyBorder="1" applyAlignment="1">
      <alignment horizontal="center" vertical="center"/>
    </xf>
    <xf numFmtId="4" fontId="0" fillId="6" borderId="41" xfId="0" applyNumberFormat="1" applyFill="1" applyBorder="1" applyAlignment="1">
      <alignment horizontal="center" vertical="center"/>
    </xf>
    <xf numFmtId="4" fontId="1" fillId="6" borderId="40" xfId="0" applyNumberFormat="1" applyFont="1" applyFill="1" applyBorder="1" applyAlignment="1">
      <alignment horizontal="center" vertical="center"/>
    </xf>
    <xf numFmtId="1" fontId="20" fillId="0" borderId="3" xfId="0" applyNumberFormat="1" applyFont="1" applyBorder="1"/>
    <xf numFmtId="0" fontId="20" fillId="0" borderId="0" xfId="0" applyFont="1"/>
    <xf numFmtId="49" fontId="20" fillId="0" borderId="0" xfId="0" applyNumberFormat="1" applyFont="1"/>
    <xf numFmtId="0" fontId="20" fillId="0" borderId="3" xfId="0" applyFont="1" applyBorder="1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  <protection locked="0"/>
    </xf>
    <xf numFmtId="0" fontId="10" fillId="0" borderId="38" xfId="0" applyFont="1" applyBorder="1" applyAlignment="1">
      <alignment horizontal="center" vertical="center" textRotation="90" wrapText="1"/>
    </xf>
    <xf numFmtId="0" fontId="10" fillId="0" borderId="38" xfId="0" applyFont="1" applyBorder="1" applyAlignment="1">
      <alignment horizontal="center" vertical="center" wrapText="1"/>
    </xf>
    <xf numFmtId="3" fontId="0" fillId="0" borderId="34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>
      <alignment horizontal="center" vertical="center"/>
    </xf>
    <xf numFmtId="0" fontId="19" fillId="0" borderId="0" xfId="0" applyFont="1" applyAlignment="1">
      <alignment horizontal="center"/>
    </xf>
    <xf numFmtId="164" fontId="15" fillId="0" borderId="0" xfId="0" applyNumberFormat="1" applyFont="1"/>
    <xf numFmtId="1" fontId="3" fillId="0" borderId="3" xfId="0" applyNumberFormat="1" applyFont="1" applyBorder="1"/>
    <xf numFmtId="1" fontId="0" fillId="0" borderId="3" xfId="0" applyNumberFormat="1" applyBorder="1"/>
    <xf numFmtId="0" fontId="0" fillId="0" borderId="3" xfId="0" applyBorder="1"/>
    <xf numFmtId="0" fontId="3" fillId="0" borderId="34" xfId="0" applyFont="1" applyBorder="1" applyAlignment="1">
      <alignment horizontal="center" vertical="center"/>
    </xf>
    <xf numFmtId="4" fontId="0" fillId="15" borderId="40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3" xfId="0" applyNumberFormat="1" applyBorder="1"/>
    <xf numFmtId="4" fontId="0" fillId="0" borderId="4" xfId="0" applyNumberFormat="1" applyBorder="1"/>
    <xf numFmtId="0" fontId="3" fillId="0" borderId="35" xfId="0" applyFont="1" applyBorder="1" applyAlignment="1">
      <alignment horizontal="center" vertical="center"/>
    </xf>
    <xf numFmtId="49" fontId="0" fillId="0" borderId="33" xfId="0" applyNumberFormat="1" applyBorder="1"/>
    <xf numFmtId="49" fontId="3" fillId="0" borderId="33" xfId="0" applyNumberFormat="1" applyFont="1" applyBorder="1"/>
    <xf numFmtId="1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/>
    <xf numFmtId="0" fontId="6" fillId="2" borderId="26" xfId="0" applyFont="1" applyFill="1" applyBorder="1" applyAlignment="1">
      <alignment horizontal="left"/>
    </xf>
    <xf numFmtId="0" fontId="6" fillId="2" borderId="33" xfId="0" applyFont="1" applyFill="1" applyBorder="1" applyAlignment="1">
      <alignment horizontal="left"/>
    </xf>
    <xf numFmtId="0" fontId="0" fillId="2" borderId="33" xfId="0" applyFill="1" applyBorder="1"/>
    <xf numFmtId="0" fontId="0" fillId="2" borderId="33" xfId="0" applyFill="1" applyBorder="1" applyAlignment="1">
      <alignment horizontal="center" vertical="center"/>
    </xf>
    <xf numFmtId="4" fontId="0" fillId="2" borderId="33" xfId="0" applyNumberFormat="1" applyFill="1" applyBorder="1"/>
    <xf numFmtId="0" fontId="0" fillId="2" borderId="27" xfId="0" applyFill="1" applyBorder="1"/>
    <xf numFmtId="0" fontId="0" fillId="18" borderId="3" xfId="0" applyFill="1" applyBorder="1" applyAlignment="1">
      <alignment horizontal="center"/>
    </xf>
    <xf numFmtId="4" fontId="1" fillId="0" borderId="3" xfId="0" quotePrefix="1" applyNumberFormat="1" applyFont="1" applyBorder="1" applyAlignment="1">
      <alignment horizontal="center" vertical="center"/>
    </xf>
    <xf numFmtId="0" fontId="12" fillId="18" borderId="1" xfId="1" applyFont="1" applyFill="1" applyBorder="1" applyAlignment="1">
      <alignment horizontal="left" vertical="center" wrapText="1"/>
    </xf>
    <xf numFmtId="0" fontId="12" fillId="18" borderId="1" xfId="2" applyFont="1" applyFill="1" applyBorder="1" applyAlignment="1">
      <alignment horizontal="center" vertical="center" wrapText="1"/>
    </xf>
    <xf numFmtId="0" fontId="12" fillId="18" borderId="1" xfId="1" applyFont="1" applyFill="1" applyBorder="1" applyAlignment="1">
      <alignment horizontal="center" vertical="center"/>
    </xf>
    <xf numFmtId="0" fontId="12" fillId="18" borderId="3" xfId="1" applyFont="1" applyFill="1" applyBorder="1" applyAlignment="1">
      <alignment horizontal="left" vertical="center" wrapText="1"/>
    </xf>
    <xf numFmtId="0" fontId="12" fillId="18" borderId="3" xfId="2" applyFont="1" applyFill="1" applyBorder="1" applyAlignment="1">
      <alignment horizontal="center" vertical="center" wrapText="1"/>
    </xf>
    <xf numFmtId="0" fontId="12" fillId="18" borderId="3" xfId="1" applyFont="1" applyFill="1" applyBorder="1" applyAlignment="1">
      <alignment horizontal="center" vertical="center"/>
    </xf>
    <xf numFmtId="0" fontId="12" fillId="18" borderId="3" xfId="2" applyFont="1" applyFill="1" applyBorder="1" applyAlignment="1">
      <alignment horizontal="left" vertical="center" wrapText="1"/>
    </xf>
    <xf numFmtId="0" fontId="12" fillId="18" borderId="3" xfId="2" applyFont="1" applyFill="1" applyBorder="1" applyAlignment="1">
      <alignment horizontal="center" vertical="center"/>
    </xf>
    <xf numFmtId="0" fontId="10" fillId="13" borderId="38" xfId="0" applyFont="1" applyFill="1" applyBorder="1" applyAlignment="1">
      <alignment horizontal="center" vertical="center" wrapText="1"/>
    </xf>
    <xf numFmtId="0" fontId="3" fillId="0" borderId="0" xfId="0" applyFont="1"/>
    <xf numFmtId="164" fontId="0" fillId="3" borderId="1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/>
    <xf numFmtId="4" fontId="0" fillId="19" borderId="40" xfId="0" applyNumberForma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24" fillId="20" borderId="3" xfId="0" applyNumberFormat="1" applyFont="1" applyFill="1" applyBorder="1"/>
    <xf numFmtId="0" fontId="10" fillId="7" borderId="5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8" borderId="0" xfId="0" applyFont="1" applyFill="1" applyAlignment="1">
      <alignment horizontal="center"/>
    </xf>
    <xf numFmtId="164" fontId="13" fillId="0" borderId="3" xfId="0" applyNumberFormat="1" applyFont="1" applyBorder="1" applyAlignment="1">
      <alignment horizontal="center" vertical="center"/>
    </xf>
    <xf numFmtId="164" fontId="13" fillId="9" borderId="3" xfId="0" applyNumberFormat="1" applyFont="1" applyFill="1" applyBorder="1" applyAlignment="1">
      <alignment horizontal="center" vertical="center"/>
    </xf>
    <xf numFmtId="49" fontId="24" fillId="22" borderId="3" xfId="0" applyNumberFormat="1" applyFont="1" applyFill="1" applyBorder="1"/>
    <xf numFmtId="0" fontId="9" fillId="23" borderId="3" xfId="0" applyFont="1" applyFill="1" applyBorder="1"/>
    <xf numFmtId="1" fontId="3" fillId="18" borderId="3" xfId="0" applyNumberFormat="1" applyFont="1" applyFill="1" applyBorder="1"/>
    <xf numFmtId="49" fontId="24" fillId="23" borderId="3" xfId="0" applyNumberFormat="1" applyFont="1" applyFill="1" applyBorder="1"/>
    <xf numFmtId="49" fontId="3" fillId="18" borderId="3" xfId="0" applyNumberFormat="1" applyFont="1" applyFill="1" applyBorder="1" applyAlignment="1">
      <alignment horizontal="center"/>
    </xf>
    <xf numFmtId="49" fontId="24" fillId="24" borderId="3" xfId="0" applyNumberFormat="1" applyFont="1" applyFill="1" applyBorder="1"/>
    <xf numFmtId="49" fontId="24" fillId="25" borderId="3" xfId="0" applyNumberFormat="1" applyFont="1" applyFill="1" applyBorder="1"/>
    <xf numFmtId="0" fontId="9" fillId="25" borderId="3" xfId="0" applyFont="1" applyFill="1" applyBorder="1"/>
    <xf numFmtId="49" fontId="0" fillId="18" borderId="3" xfId="0" applyNumberFormat="1" applyFill="1" applyBorder="1" applyAlignment="1">
      <alignment horizontal="center"/>
    </xf>
    <xf numFmtId="0" fontId="3" fillId="18" borderId="3" xfId="0" applyFont="1" applyFill="1" applyBorder="1" applyAlignment="1">
      <alignment horizontal="center" vertical="center"/>
    </xf>
    <xf numFmtId="49" fontId="12" fillId="25" borderId="3" xfId="0" applyNumberFormat="1" applyFont="1" applyFill="1" applyBorder="1"/>
    <xf numFmtId="49" fontId="12" fillId="23" borderId="3" xfId="0" applyNumberFormat="1" applyFont="1" applyFill="1" applyBorder="1"/>
    <xf numFmtId="49" fontId="0" fillId="27" borderId="0" xfId="0" applyNumberFormat="1" applyFill="1"/>
    <xf numFmtId="0" fontId="0" fillId="27" borderId="0" xfId="0" applyFill="1"/>
    <xf numFmtId="49" fontId="24" fillId="21" borderId="3" xfId="0" applyNumberFormat="1" applyFont="1" applyFill="1" applyBorder="1"/>
    <xf numFmtId="49" fontId="24" fillId="0" borderId="3" xfId="0" applyNumberFormat="1" applyFont="1" applyBorder="1"/>
    <xf numFmtId="0" fontId="9" fillId="0" borderId="3" xfId="0" applyFont="1" applyBorder="1"/>
    <xf numFmtId="0" fontId="26" fillId="0" borderId="0" xfId="0" applyFont="1"/>
    <xf numFmtId="0" fontId="11" fillId="0" borderId="0" xfId="0" applyFont="1"/>
    <xf numFmtId="0" fontId="27" fillId="0" borderId="5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44" xfId="0" applyFont="1" applyBorder="1"/>
    <xf numFmtId="0" fontId="28" fillId="0" borderId="45" xfId="0" applyFont="1" applyBorder="1"/>
    <xf numFmtId="3" fontId="28" fillId="0" borderId="45" xfId="0" applyNumberFormat="1" applyFont="1" applyBorder="1"/>
    <xf numFmtId="3" fontId="28" fillId="0" borderId="46" xfId="0" applyNumberFormat="1" applyFont="1" applyBorder="1"/>
    <xf numFmtId="0" fontId="29" fillId="0" borderId="0" xfId="0" applyFont="1"/>
    <xf numFmtId="0" fontId="28" fillId="0" borderId="47" xfId="0" applyFont="1" applyBorder="1"/>
    <xf numFmtId="0" fontId="28" fillId="0" borderId="3" xfId="0" applyFont="1" applyBorder="1"/>
    <xf numFmtId="3" fontId="28" fillId="0" borderId="3" xfId="0" applyNumberFormat="1" applyFont="1" applyBorder="1"/>
    <xf numFmtId="3" fontId="28" fillId="0" borderId="8" xfId="0" applyNumberFormat="1" applyFont="1" applyBorder="1"/>
    <xf numFmtId="3" fontId="28" fillId="0" borderId="12" xfId="0" applyNumberFormat="1" applyFont="1" applyBorder="1"/>
    <xf numFmtId="0" fontId="30" fillId="0" borderId="3" xfId="0" applyFont="1" applyBorder="1" applyAlignment="1">
      <alignment vertical="top" wrapText="1"/>
    </xf>
    <xf numFmtId="3" fontId="27" fillId="0" borderId="3" xfId="0" applyNumberFormat="1" applyFont="1" applyBorder="1"/>
    <xf numFmtId="3" fontId="27" fillId="0" borderId="12" xfId="0" applyNumberFormat="1" applyFont="1" applyBorder="1"/>
    <xf numFmtId="0" fontId="28" fillId="0" borderId="48" xfId="0" applyFont="1" applyBorder="1"/>
    <xf numFmtId="0" fontId="28" fillId="0" borderId="49" xfId="0" applyFont="1" applyBorder="1"/>
    <xf numFmtId="0" fontId="30" fillId="0" borderId="49" xfId="0" applyFont="1" applyBorder="1" applyAlignment="1">
      <alignment vertical="top" wrapText="1"/>
    </xf>
    <xf numFmtId="3" fontId="28" fillId="0" borderId="49" xfId="0" applyNumberFormat="1" applyFont="1" applyBorder="1"/>
    <xf numFmtId="3" fontId="28" fillId="0" borderId="50" xfId="0" applyNumberFormat="1" applyFont="1" applyBorder="1"/>
    <xf numFmtId="0" fontId="28" fillId="0" borderId="51" xfId="0" applyFont="1" applyBorder="1"/>
    <xf numFmtId="3" fontId="28" fillId="0" borderId="51" xfId="0" applyNumberFormat="1" applyFont="1" applyBorder="1"/>
    <xf numFmtId="0" fontId="0" fillId="0" borderId="25" xfId="0" applyBorder="1"/>
    <xf numFmtId="0" fontId="0" fillId="0" borderId="3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 wrapText="1"/>
    </xf>
    <xf numFmtId="0" fontId="0" fillId="0" borderId="16" xfId="0" applyBorder="1"/>
    <xf numFmtId="0" fontId="0" fillId="0" borderId="34" xfId="0" applyBorder="1" applyAlignment="1">
      <alignment horizontal="right" vertical="center" indent="2"/>
    </xf>
    <xf numFmtId="0" fontId="0" fillId="0" borderId="3" xfId="0" applyBorder="1" applyAlignment="1">
      <alignment horizontal="right" vertical="center" indent="2"/>
    </xf>
    <xf numFmtId="166" fontId="0" fillId="0" borderId="3" xfId="0" applyNumberFormat="1" applyBorder="1" applyAlignment="1">
      <alignment horizontal="right" vertical="center" indent="2"/>
    </xf>
    <xf numFmtId="166" fontId="0" fillId="0" borderId="3" xfId="0" applyNumberFormat="1" applyBorder="1" applyAlignment="1">
      <alignment horizontal="right" vertical="center" indent="1"/>
    </xf>
    <xf numFmtId="0" fontId="0" fillId="0" borderId="24" xfId="0" applyBorder="1"/>
    <xf numFmtId="167" fontId="0" fillId="0" borderId="55" xfId="0" applyNumberFormat="1" applyBorder="1"/>
    <xf numFmtId="3" fontId="33" fillId="29" borderId="23" xfId="0" applyNumberFormat="1" applyFont="1" applyFill="1" applyBorder="1"/>
    <xf numFmtId="2" fontId="0" fillId="0" borderId="55" xfId="0" applyNumberFormat="1" applyBorder="1"/>
    <xf numFmtId="4" fontId="31" fillId="28" borderId="56" xfId="0" applyNumberFormat="1" applyFont="1" applyFill="1" applyBorder="1"/>
    <xf numFmtId="0" fontId="0" fillId="0" borderId="57" xfId="0" applyBorder="1"/>
    <xf numFmtId="0" fontId="0" fillId="0" borderId="5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8" xfId="0" applyBorder="1" applyAlignment="1">
      <alignment horizontal="right" wrapText="1"/>
    </xf>
    <xf numFmtId="0" fontId="0" fillId="0" borderId="34" xfId="0" applyBorder="1"/>
    <xf numFmtId="0" fontId="0" fillId="0" borderId="59" xfId="0" applyBorder="1"/>
    <xf numFmtId="166" fontId="0" fillId="0" borderId="55" xfId="0" applyNumberFormat="1" applyBorder="1"/>
    <xf numFmtId="166" fontId="0" fillId="0" borderId="5" xfId="0" applyNumberFormat="1" applyBorder="1"/>
    <xf numFmtId="166" fontId="0" fillId="0" borderId="8" xfId="0" applyNumberFormat="1" applyBorder="1"/>
    <xf numFmtId="4" fontId="1" fillId="18" borderId="3" xfId="0" quotePrefix="1" applyNumberFormat="1" applyFont="1" applyFill="1" applyBorder="1" applyAlignment="1">
      <alignment horizontal="center" vertical="center"/>
    </xf>
    <xf numFmtId="1" fontId="3" fillId="18" borderId="5" xfId="0" applyNumberFormat="1" applyFont="1" applyFill="1" applyBorder="1"/>
    <xf numFmtId="4" fontId="0" fillId="18" borderId="5" xfId="0" applyNumberFormat="1" applyFill="1" applyBorder="1" applyAlignment="1">
      <alignment horizontal="center" vertical="center"/>
    </xf>
    <xf numFmtId="49" fontId="0" fillId="18" borderId="0" xfId="0" applyNumberFormat="1" applyFill="1"/>
    <xf numFmtId="0" fontId="0" fillId="18" borderId="0" xfId="0" applyFill="1"/>
    <xf numFmtId="0" fontId="3" fillId="18" borderId="43" xfId="0" applyFont="1" applyFill="1" applyBorder="1" applyAlignment="1">
      <alignment horizontal="center" vertical="center"/>
    </xf>
    <xf numFmtId="1" fontId="0" fillId="18" borderId="3" xfId="0" applyNumberFormat="1" applyFill="1" applyBorder="1"/>
    <xf numFmtId="4" fontId="0" fillId="18" borderId="3" xfId="0" applyNumberFormat="1" applyFill="1" applyBorder="1" applyAlignment="1">
      <alignment horizontal="center" vertical="center"/>
    </xf>
    <xf numFmtId="1" fontId="20" fillId="18" borderId="3" xfId="0" applyNumberFormat="1" applyFont="1" applyFill="1" applyBorder="1"/>
    <xf numFmtId="49" fontId="20" fillId="18" borderId="0" xfId="0" applyNumberFormat="1" applyFont="1" applyFill="1"/>
    <xf numFmtId="0" fontId="20" fillId="18" borderId="0" xfId="0" applyFont="1" applyFill="1"/>
    <xf numFmtId="0" fontId="20" fillId="18" borderId="3" xfId="0" applyFont="1" applyFill="1" applyBorder="1"/>
    <xf numFmtId="3" fontId="0" fillId="18" borderId="42" xfId="0" applyNumberFormat="1" applyFill="1" applyBorder="1" applyAlignment="1" applyProtection="1">
      <alignment horizontal="center" vertical="center" wrapText="1"/>
      <protection locked="0"/>
    </xf>
    <xf numFmtId="0" fontId="12" fillId="18" borderId="1" xfId="1" applyFont="1" applyFill="1" applyBorder="1" applyAlignment="1">
      <alignment horizontal="left" vertical="center"/>
    </xf>
    <xf numFmtId="164" fontId="0" fillId="18" borderId="2" xfId="0" applyNumberFormat="1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3" fontId="0" fillId="18" borderId="34" xfId="0" applyNumberFormat="1" applyFill="1" applyBorder="1" applyAlignment="1" applyProtection="1">
      <alignment horizontal="center" vertical="center" wrapText="1"/>
      <protection locked="0"/>
    </xf>
    <xf numFmtId="0" fontId="12" fillId="18" borderId="3" xfId="1" applyFont="1" applyFill="1" applyBorder="1" applyAlignment="1">
      <alignment horizontal="left" vertical="center"/>
    </xf>
    <xf numFmtId="164" fontId="0" fillId="18" borderId="4" xfId="0" applyNumberForma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4" fontId="1" fillId="18" borderId="5" xfId="0" quotePrefix="1" applyNumberFormat="1" applyFont="1" applyFill="1" applyBorder="1" applyAlignment="1">
      <alignment horizontal="center" vertical="center"/>
    </xf>
    <xf numFmtId="49" fontId="24" fillId="26" borderId="3" xfId="0" applyNumberFormat="1" applyFont="1" applyFill="1" applyBorder="1"/>
    <xf numFmtId="0" fontId="4" fillId="7" borderId="11" xfId="0" applyFont="1" applyFill="1" applyBorder="1" applyAlignment="1">
      <alignment horizontal="center" vertical="center"/>
    </xf>
    <xf numFmtId="49" fontId="24" fillId="25" borderId="26" xfId="0" applyNumberFormat="1" applyFont="1" applyFill="1" applyBorder="1"/>
    <xf numFmtId="49" fontId="24" fillId="23" borderId="26" xfId="0" applyNumberFormat="1" applyFont="1" applyFill="1" applyBorder="1"/>
    <xf numFmtId="49" fontId="24" fillId="0" borderId="26" xfId="0" applyNumberFormat="1" applyFont="1" applyBorder="1"/>
    <xf numFmtId="49" fontId="24" fillId="20" borderId="26" xfId="0" applyNumberFormat="1" applyFont="1" applyFill="1" applyBorder="1"/>
    <xf numFmtId="0" fontId="4" fillId="7" borderId="28" xfId="0" applyFont="1" applyFill="1" applyBorder="1" applyAlignment="1">
      <alignment horizontal="center" vertical="center"/>
    </xf>
    <xf numFmtId="0" fontId="0" fillId="18" borderId="27" xfId="0" applyFill="1" applyBorder="1" applyAlignment="1">
      <alignment horizontal="center"/>
    </xf>
    <xf numFmtId="0" fontId="0" fillId="0" borderId="27" xfId="0" applyBorder="1" applyAlignment="1">
      <alignment horizontal="center"/>
    </xf>
    <xf numFmtId="49" fontId="3" fillId="0" borderId="27" xfId="0" applyNumberFormat="1" applyFont="1" applyBorder="1" applyAlignment="1">
      <alignment horizontal="center" vertical="center"/>
    </xf>
    <xf numFmtId="49" fontId="3" fillId="6" borderId="61" xfId="0" applyNumberFormat="1" applyFont="1" applyFill="1" applyBorder="1" applyAlignment="1">
      <alignment horizontal="center" vertical="center"/>
    </xf>
    <xf numFmtId="0" fontId="0" fillId="2" borderId="3" xfId="0" applyFill="1" applyBorder="1"/>
    <xf numFmtId="49" fontId="24" fillId="3" borderId="3" xfId="0" applyNumberFormat="1" applyFont="1" applyFill="1" applyBorder="1"/>
    <xf numFmtId="49" fontId="3" fillId="0" borderId="3" xfId="0" applyNumberFormat="1" applyFont="1" applyBorder="1"/>
    <xf numFmtId="0" fontId="2" fillId="8" borderId="3" xfId="0" applyFont="1" applyFill="1" applyBorder="1"/>
    <xf numFmtId="0" fontId="2" fillId="0" borderId="3" xfId="0" applyFont="1" applyBorder="1"/>
    <xf numFmtId="0" fontId="0" fillId="8" borderId="3" xfId="0" applyFill="1" applyBorder="1"/>
    <xf numFmtId="0" fontId="1" fillId="0" borderId="3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49" fontId="3" fillId="0" borderId="22" xfId="0" applyNumberFormat="1" applyFont="1" applyBorder="1"/>
    <xf numFmtId="0" fontId="0" fillId="3" borderId="3" xfId="0" applyFill="1" applyBorder="1" applyAlignment="1">
      <alignment wrapText="1"/>
    </xf>
    <xf numFmtId="49" fontId="24" fillId="30" borderId="3" xfId="0" applyNumberFormat="1" applyFont="1" applyFill="1" applyBorder="1"/>
    <xf numFmtId="0" fontId="0" fillId="25" borderId="3" xfId="0" applyFill="1" applyBorder="1"/>
    <xf numFmtId="0" fontId="0" fillId="23" borderId="3" xfId="0" applyFill="1" applyBorder="1"/>
    <xf numFmtId="0" fontId="23" fillId="25" borderId="3" xfId="0" applyFont="1" applyFill="1" applyBorder="1"/>
    <xf numFmtId="0" fontId="23" fillId="23" borderId="3" xfId="0" applyFont="1" applyFill="1" applyBorder="1"/>
    <xf numFmtId="4" fontId="1" fillId="0" borderId="3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18" fillId="12" borderId="22" xfId="0" applyFont="1" applyFill="1" applyBorder="1" applyAlignment="1">
      <alignment horizontal="center"/>
    </xf>
    <xf numFmtId="0" fontId="18" fillId="12" borderId="33" xfId="0" applyFont="1" applyFill="1" applyBorder="1" applyAlignment="1">
      <alignment horizontal="center"/>
    </xf>
    <xf numFmtId="0" fontId="18" fillId="12" borderId="26" xfId="0" applyFont="1" applyFill="1" applyBorder="1" applyAlignment="1">
      <alignment horizontal="center"/>
    </xf>
    <xf numFmtId="0" fontId="0" fillId="0" borderId="26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12" borderId="3" xfId="0" applyFont="1" applyFill="1" applyBorder="1" applyAlignment="1">
      <alignment horizontal="center"/>
    </xf>
    <xf numFmtId="0" fontId="7" fillId="14" borderId="26" xfId="0" applyFont="1" applyFill="1" applyBorder="1" applyAlignment="1">
      <alignment horizontal="center" vertical="center" wrapText="1"/>
    </xf>
    <xf numFmtId="0" fontId="7" fillId="14" borderId="33" xfId="0" applyFont="1" applyFill="1" applyBorder="1" applyAlignment="1">
      <alignment horizontal="center" vertical="center" wrapText="1"/>
    </xf>
    <xf numFmtId="0" fontId="7" fillId="14" borderId="27" xfId="0" applyFont="1" applyFill="1" applyBorder="1" applyAlignment="1">
      <alignment horizontal="center" vertical="center" wrapText="1"/>
    </xf>
    <xf numFmtId="0" fontId="10" fillId="13" borderId="26" xfId="0" applyFont="1" applyFill="1" applyBorder="1" applyAlignment="1">
      <alignment horizontal="center" vertical="center" wrapText="1"/>
    </xf>
    <xf numFmtId="0" fontId="10" fillId="13" borderId="33" xfId="0" applyFont="1" applyFill="1" applyBorder="1" applyAlignment="1">
      <alignment horizontal="center" vertical="center" wrapText="1"/>
    </xf>
    <xf numFmtId="0" fontId="10" fillId="13" borderId="27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vertical="top" wrapText="1"/>
    </xf>
    <xf numFmtId="0" fontId="3" fillId="0" borderId="33" xfId="0" applyFont="1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0" fillId="13" borderId="3" xfId="0" applyFont="1" applyFill="1" applyBorder="1" applyAlignment="1">
      <alignment horizontal="right" vertical="center" wrapText="1"/>
    </xf>
    <xf numFmtId="0" fontId="10" fillId="13" borderId="12" xfId="0" applyFont="1" applyFill="1" applyBorder="1" applyAlignment="1">
      <alignment horizontal="right" vertical="center" wrapText="1"/>
    </xf>
    <xf numFmtId="0" fontId="18" fillId="12" borderId="26" xfId="0" applyFont="1" applyFill="1" applyBorder="1" applyAlignment="1">
      <alignment horizontal="center"/>
    </xf>
    <xf numFmtId="0" fontId="18" fillId="12" borderId="33" xfId="0" applyFont="1" applyFill="1" applyBorder="1" applyAlignment="1">
      <alignment horizontal="center"/>
    </xf>
    <xf numFmtId="0" fontId="18" fillId="12" borderId="27" xfId="0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18" fillId="12" borderId="22" xfId="0" applyFont="1" applyFill="1" applyBorder="1" applyAlignment="1">
      <alignment horizontal="center"/>
    </xf>
    <xf numFmtId="0" fontId="18" fillId="12" borderId="21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19" fillId="13" borderId="26" xfId="0" applyFont="1" applyFill="1" applyBorder="1" applyAlignment="1">
      <alignment horizontal="center"/>
    </xf>
    <xf numFmtId="0" fontId="19" fillId="13" borderId="33" xfId="0" applyFont="1" applyFill="1" applyBorder="1" applyAlignment="1">
      <alignment horizontal="center"/>
    </xf>
    <xf numFmtId="0" fontId="19" fillId="13" borderId="27" xfId="0" applyFont="1" applyFill="1" applyBorder="1" applyAlignment="1">
      <alignment horizontal="center"/>
    </xf>
    <xf numFmtId="49" fontId="3" fillId="6" borderId="40" xfId="0" applyNumberFormat="1" applyFont="1" applyFill="1" applyBorder="1" applyAlignment="1">
      <alignment horizontal="center" vertical="center" wrapText="1"/>
    </xf>
    <xf numFmtId="4" fontId="18" fillId="17" borderId="17" xfId="0" applyNumberFormat="1" applyFont="1" applyFill="1" applyBorder="1" applyAlignment="1">
      <alignment horizontal="center"/>
    </xf>
    <xf numFmtId="4" fontId="18" fillId="17" borderId="18" xfId="0" applyNumberFormat="1" applyFont="1" applyFill="1" applyBorder="1" applyAlignment="1">
      <alignment horizontal="center"/>
    </xf>
    <xf numFmtId="4" fontId="18" fillId="17" borderId="20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wrapText="1"/>
    </xf>
    <xf numFmtId="0" fontId="18" fillId="17" borderId="14" xfId="0" applyFont="1" applyFill="1" applyBorder="1" applyAlignment="1">
      <alignment horizontal="center" wrapText="1"/>
    </xf>
    <xf numFmtId="0" fontId="18" fillId="17" borderId="15" xfId="0" applyFont="1" applyFill="1" applyBorder="1" applyAlignment="1">
      <alignment horizontal="center" wrapText="1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4" fontId="4" fillId="7" borderId="30" xfId="0" applyNumberFormat="1" applyFont="1" applyFill="1" applyBorder="1" applyAlignment="1">
      <alignment horizontal="center" vertical="center"/>
    </xf>
    <xf numFmtId="4" fontId="4" fillId="7" borderId="27" xfId="0" applyNumberFormat="1" applyFont="1" applyFill="1" applyBorder="1" applyAlignment="1">
      <alignment horizontal="center" vertical="center"/>
    </xf>
    <xf numFmtId="4" fontId="4" fillId="7" borderId="28" xfId="0" applyNumberFormat="1" applyFont="1" applyFill="1" applyBorder="1" applyAlignment="1">
      <alignment horizontal="center" vertical="center"/>
    </xf>
    <xf numFmtId="49" fontId="4" fillId="7" borderId="3" xfId="0" applyNumberFormat="1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center" vertical="center" wrapText="1"/>
    </xf>
    <xf numFmtId="49" fontId="4" fillId="7" borderId="26" xfId="0" applyNumberFormat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/>
    </xf>
    <xf numFmtId="4" fontId="18" fillId="9" borderId="17" xfId="0" applyNumberFormat="1" applyFont="1" applyFill="1" applyBorder="1" applyAlignment="1">
      <alignment horizontal="center"/>
    </xf>
    <xf numFmtId="4" fontId="18" fillId="9" borderId="18" xfId="0" applyNumberFormat="1" applyFont="1" applyFill="1" applyBorder="1" applyAlignment="1">
      <alignment horizontal="center"/>
    </xf>
    <xf numFmtId="4" fontId="18" fillId="9" borderId="2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8" fillId="9" borderId="17" xfId="0" applyFont="1" applyFill="1" applyBorder="1" applyAlignment="1">
      <alignment horizontal="center"/>
    </xf>
    <xf numFmtId="0" fontId="18" fillId="9" borderId="18" xfId="0" applyFont="1" applyFill="1" applyBorder="1" applyAlignment="1">
      <alignment horizontal="center"/>
    </xf>
    <xf numFmtId="0" fontId="18" fillId="9" borderId="20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4" fontId="18" fillId="9" borderId="3" xfId="0" applyNumberFormat="1" applyFont="1" applyFill="1" applyBorder="1" applyAlignment="1">
      <alignment horizontal="center"/>
    </xf>
    <xf numFmtId="0" fontId="18" fillId="17" borderId="17" xfId="0" applyFont="1" applyFill="1" applyBorder="1" applyAlignment="1">
      <alignment horizontal="center" wrapText="1"/>
    </xf>
    <xf numFmtId="0" fontId="18" fillId="17" borderId="18" xfId="0" applyFont="1" applyFill="1" applyBorder="1" applyAlignment="1">
      <alignment horizontal="center" wrapText="1"/>
    </xf>
    <xf numFmtId="0" fontId="18" fillId="17" borderId="20" xfId="0" applyFont="1" applyFill="1" applyBorder="1" applyAlignment="1">
      <alignment horizontal="center" wrapText="1"/>
    </xf>
    <xf numFmtId="0" fontId="4" fillId="7" borderId="30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32" fillId="0" borderId="37" xfId="0" applyFont="1" applyBorder="1" applyAlignment="1">
      <alignment horizontal="left"/>
    </xf>
    <xf numFmtId="0" fontId="32" fillId="0" borderId="54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19" xfId="0" applyBorder="1" applyAlignment="1">
      <alignment horizontal="center"/>
    </xf>
    <xf numFmtId="0" fontId="31" fillId="28" borderId="13" xfId="0" applyFont="1" applyFill="1" applyBorder="1" applyAlignment="1">
      <alignment horizontal="center"/>
    </xf>
    <xf numFmtId="0" fontId="31" fillId="28" borderId="14" xfId="0" applyFont="1" applyFill="1" applyBorder="1" applyAlignment="1">
      <alignment horizontal="center"/>
    </xf>
    <xf numFmtId="0" fontId="31" fillId="28" borderId="15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67" fontId="0" fillId="0" borderId="5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0" fontId="34" fillId="0" borderId="12" xfId="0" applyFont="1" applyBorder="1" applyAlignment="1">
      <alignment horizontal="center" wrapText="1"/>
    </xf>
    <xf numFmtId="166" fontId="0" fillId="0" borderId="5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32" fillId="0" borderId="36" xfId="0" applyFont="1" applyBorder="1" applyAlignment="1">
      <alignment horizontal="left"/>
    </xf>
    <xf numFmtId="0" fontId="31" fillId="28" borderId="60" xfId="0" applyFont="1" applyFill="1" applyBorder="1" applyAlignment="1">
      <alignment horizontal="center"/>
    </xf>
    <xf numFmtId="44" fontId="35" fillId="9" borderId="3" xfId="0" applyNumberFormat="1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44" fontId="18" fillId="0" borderId="0" xfId="0" applyNumberFormat="1" applyFont="1" applyFill="1" applyBorder="1"/>
    <xf numFmtId="44" fontId="16" fillId="0" borderId="0" xfId="0" applyNumberFormat="1" applyFont="1" applyFill="1" applyBorder="1"/>
    <xf numFmtId="165" fontId="0" fillId="0" borderId="0" xfId="0" applyNumberFormat="1" applyFill="1" applyBorder="1"/>
    <xf numFmtId="0" fontId="1" fillId="12" borderId="3" xfId="0" applyFont="1" applyFill="1" applyBorder="1" applyAlignment="1">
      <alignment horizontal="center" vertical="center" wrapText="1"/>
    </xf>
    <xf numFmtId="44" fontId="18" fillId="0" borderId="3" xfId="0" applyNumberFormat="1" applyFont="1" applyBorder="1"/>
    <xf numFmtId="0" fontId="18" fillId="12" borderId="62" xfId="0" applyFont="1" applyFill="1" applyBorder="1" applyAlignment="1">
      <alignment horizontal="center"/>
    </xf>
    <xf numFmtId="44" fontId="18" fillId="0" borderId="12" xfId="0" applyNumberFormat="1" applyFont="1" applyBorder="1"/>
    <xf numFmtId="0" fontId="18" fillId="12" borderId="62" xfId="0" applyFont="1" applyFill="1" applyBorder="1" applyAlignment="1">
      <alignment horizontal="center"/>
    </xf>
    <xf numFmtId="0" fontId="18" fillId="12" borderId="11" xfId="0" applyFont="1" applyFill="1" applyBorder="1" applyAlignment="1">
      <alignment horizontal="center"/>
    </xf>
    <xf numFmtId="164" fontId="18" fillId="0" borderId="5" xfId="0" applyNumberFormat="1" applyFont="1" applyBorder="1"/>
    <xf numFmtId="0" fontId="18" fillId="12" borderId="26" xfId="0" applyFont="1" applyFill="1" applyBorder="1" applyAlignment="1">
      <alignment horizontal="center" vertical="center"/>
    </xf>
    <xf numFmtId="0" fontId="18" fillId="12" borderId="33" xfId="0" applyFont="1" applyFill="1" applyBorder="1" applyAlignment="1">
      <alignment horizontal="center" vertical="center"/>
    </xf>
    <xf numFmtId="0" fontId="13" fillId="9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C081352F-EC06-4036-B639-A1191BBF77B3}"/>
  </cellStyles>
  <dxfs count="4"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F28974"/>
      <color rgb="FFFFCCFF"/>
      <color rgb="FFFFFFCC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5"/>
  <sheetViews>
    <sheetView tabSelected="1" topLeftCell="A16" workbookViewId="0">
      <selection activeCell="F32" sqref="F32"/>
    </sheetView>
  </sheetViews>
  <sheetFormatPr defaultRowHeight="15" x14ac:dyDescent="0.25"/>
  <cols>
    <col min="2" max="2" width="31" bestFit="1" customWidth="1"/>
    <col min="3" max="3" width="56.28515625" customWidth="1"/>
    <col min="4" max="4" width="10.7109375" bestFit="1" customWidth="1"/>
    <col min="5" max="5" width="24.28515625" bestFit="1" customWidth="1"/>
    <col min="6" max="6" width="23.28515625" bestFit="1" customWidth="1"/>
    <col min="7" max="7" width="17.7109375" bestFit="1" customWidth="1"/>
  </cols>
  <sheetData>
    <row r="1" spans="1:7" ht="21" x14ac:dyDescent="0.25">
      <c r="A1" s="269" t="s">
        <v>1154</v>
      </c>
      <c r="B1" s="269"/>
      <c r="C1" s="269"/>
      <c r="D1" s="269"/>
      <c r="E1" s="269"/>
      <c r="F1" s="269"/>
    </row>
    <row r="2" spans="1:7" x14ac:dyDescent="0.25">
      <c r="A2" s="339" t="s">
        <v>56</v>
      </c>
      <c r="B2" s="339"/>
      <c r="C2" s="339"/>
      <c r="D2" s="339"/>
      <c r="E2" s="339"/>
      <c r="F2" s="339"/>
    </row>
    <row r="4" spans="1:7" ht="21" x14ac:dyDescent="0.35">
      <c r="A4" s="270" t="s">
        <v>52</v>
      </c>
      <c r="B4" s="270"/>
      <c r="C4" s="270"/>
      <c r="D4" s="270"/>
      <c r="E4" s="270"/>
      <c r="F4" s="270"/>
      <c r="G4" s="132"/>
    </row>
    <row r="5" spans="1:7" x14ac:dyDescent="0.25">
      <c r="A5" s="36" t="s">
        <v>29</v>
      </c>
      <c r="B5" s="271" t="s">
        <v>0</v>
      </c>
      <c r="C5" s="272"/>
      <c r="D5" s="273"/>
      <c r="E5" s="36" t="s">
        <v>1</v>
      </c>
      <c r="F5" s="37" t="s">
        <v>57</v>
      </c>
      <c r="G5" s="132"/>
    </row>
    <row r="6" spans="1:7" x14ac:dyDescent="0.25">
      <c r="A6" s="38">
        <v>1</v>
      </c>
      <c r="B6" s="266" t="s">
        <v>42</v>
      </c>
      <c r="C6" s="267"/>
      <c r="D6" s="268"/>
      <c r="E6" s="42" t="s">
        <v>2</v>
      </c>
      <c r="F6" s="39"/>
      <c r="G6" s="132"/>
    </row>
    <row r="7" spans="1:7" x14ac:dyDescent="0.25">
      <c r="A7" s="38">
        <v>2</v>
      </c>
      <c r="B7" s="266" t="s">
        <v>58</v>
      </c>
      <c r="C7" s="267"/>
      <c r="D7" s="268"/>
      <c r="E7" s="40" t="s">
        <v>5</v>
      </c>
      <c r="F7" s="39"/>
      <c r="G7" s="132"/>
    </row>
    <row r="8" spans="1:7" x14ac:dyDescent="0.25">
      <c r="A8" s="38">
        <v>3</v>
      </c>
      <c r="B8" s="266" t="s">
        <v>1087</v>
      </c>
      <c r="C8" s="267"/>
      <c r="D8" s="268"/>
      <c r="E8" s="56" t="s">
        <v>6</v>
      </c>
      <c r="F8" s="39"/>
      <c r="G8" s="132"/>
    </row>
    <row r="9" spans="1:7" x14ac:dyDescent="0.25">
      <c r="A9" s="38">
        <v>4</v>
      </c>
      <c r="B9" s="266" t="s">
        <v>40</v>
      </c>
      <c r="C9" s="267"/>
      <c r="D9" s="268"/>
      <c r="E9" s="41" t="s">
        <v>3</v>
      </c>
      <c r="F9" s="39"/>
      <c r="G9" s="132"/>
    </row>
    <row r="10" spans="1:7" x14ac:dyDescent="0.25">
      <c r="A10" s="38">
        <v>5</v>
      </c>
      <c r="B10" s="266" t="s">
        <v>110</v>
      </c>
      <c r="C10" s="267"/>
      <c r="D10" s="268"/>
      <c r="E10" s="57" t="s">
        <v>4</v>
      </c>
      <c r="F10" s="39"/>
      <c r="G10" s="132"/>
    </row>
    <row r="11" spans="1:7" ht="15" customHeight="1" x14ac:dyDescent="0.25">
      <c r="A11" s="38">
        <v>6</v>
      </c>
      <c r="B11" s="266" t="s">
        <v>41</v>
      </c>
      <c r="C11" s="267"/>
      <c r="D11" s="268"/>
      <c r="E11" s="36" t="s">
        <v>7</v>
      </c>
      <c r="F11" s="39"/>
      <c r="G11" s="132"/>
    </row>
    <row r="12" spans="1:7" x14ac:dyDescent="0.25">
      <c r="A12" s="283" t="s">
        <v>62</v>
      </c>
      <c r="B12" s="283"/>
      <c r="C12" s="283"/>
      <c r="D12" s="283"/>
      <c r="E12" s="283"/>
      <c r="F12" s="47">
        <f>'Úklid EC'!U58+' Úklid EK'!U199+'Úklid EH'!U30+'Úklid EZ'!U66+'Úklid EL'!U100+'Úklid EP'!U48+'Úklid ES'!U62+'Úklid EU'!U97</f>
        <v>0</v>
      </c>
    </row>
    <row r="15" spans="1:7" ht="21" x14ac:dyDescent="0.35">
      <c r="A15" s="270" t="s">
        <v>84</v>
      </c>
      <c r="B15" s="270"/>
      <c r="C15" s="270"/>
      <c r="D15" s="270"/>
      <c r="E15" s="270"/>
      <c r="F15" s="270"/>
    </row>
    <row r="16" spans="1:7" x14ac:dyDescent="0.25">
      <c r="A16" s="36" t="s">
        <v>29</v>
      </c>
      <c r="B16" s="271" t="s">
        <v>0</v>
      </c>
      <c r="C16" s="272"/>
      <c r="D16" s="273"/>
      <c r="E16" s="36" t="s">
        <v>1</v>
      </c>
      <c r="F16" s="37" t="s">
        <v>57</v>
      </c>
    </row>
    <row r="17" spans="1:7" ht="17.25" customHeight="1" x14ac:dyDescent="0.25">
      <c r="A17" s="38">
        <v>1</v>
      </c>
      <c r="B17" s="266" t="s">
        <v>89</v>
      </c>
      <c r="C17" s="267"/>
      <c r="D17" s="268"/>
      <c r="E17" s="43" t="s">
        <v>112</v>
      </c>
      <c r="F17" s="39"/>
    </row>
    <row r="18" spans="1:7" ht="21.6" customHeight="1" x14ac:dyDescent="0.25">
      <c r="A18" s="283" t="s">
        <v>62</v>
      </c>
      <c r="B18" s="283"/>
      <c r="C18" s="283"/>
      <c r="D18" s="283"/>
      <c r="E18" s="283"/>
      <c r="F18" s="47">
        <f>'Úklid EC'!U67+' Úklid EK'!U206+'Úklid EH'!U39+'Úklid EZ'!U75+'Úklid EL'!U109+'Úklid EP'!U57+'Úklid ES'!U71+'Úklid EU'!U106</f>
        <v>0</v>
      </c>
    </row>
    <row r="19" spans="1:7" ht="17.25" customHeight="1" x14ac:dyDescent="0.25">
      <c r="A19" s="82"/>
      <c r="B19" s="83"/>
      <c r="C19" s="83"/>
      <c r="D19" s="83"/>
      <c r="E19" s="94"/>
      <c r="F19" s="95"/>
    </row>
    <row r="20" spans="1:7" x14ac:dyDescent="0.25">
      <c r="A20" s="13"/>
      <c r="B20" s="44"/>
      <c r="C20" s="8"/>
      <c r="D20" s="8"/>
      <c r="E20" s="82"/>
      <c r="F20" s="82"/>
    </row>
    <row r="21" spans="1:7" ht="21" x14ac:dyDescent="0.35">
      <c r="A21" s="270" t="s">
        <v>59</v>
      </c>
      <c r="B21" s="270"/>
      <c r="C21" s="270"/>
      <c r="D21" s="270"/>
      <c r="E21" s="270"/>
      <c r="F21" s="270"/>
    </row>
    <row r="22" spans="1:7" ht="30" x14ac:dyDescent="0.25">
      <c r="A22" s="45" t="s">
        <v>29</v>
      </c>
      <c r="B22" s="274" t="s">
        <v>60</v>
      </c>
      <c r="C22" s="275"/>
      <c r="D22" s="276"/>
      <c r="E22" s="45" t="s">
        <v>1156</v>
      </c>
      <c r="F22" s="45" t="s">
        <v>61</v>
      </c>
    </row>
    <row r="23" spans="1:7" ht="15" customHeight="1" x14ac:dyDescent="0.25">
      <c r="A23" s="46">
        <v>1</v>
      </c>
      <c r="B23" s="277" t="s">
        <v>93</v>
      </c>
      <c r="C23" s="278"/>
      <c r="D23" s="279"/>
      <c r="E23" s="128">
        <v>200</v>
      </c>
      <c r="F23" s="39"/>
      <c r="G23" s="6"/>
    </row>
    <row r="24" spans="1:7" hidden="1" x14ac:dyDescent="0.25">
      <c r="A24" s="46"/>
      <c r="B24" s="280"/>
      <c r="C24" s="281"/>
      <c r="D24" s="282"/>
      <c r="E24" s="128"/>
      <c r="F24" s="39"/>
      <c r="G24" s="6"/>
    </row>
    <row r="25" spans="1:7" x14ac:dyDescent="0.25">
      <c r="A25" s="283" t="s">
        <v>62</v>
      </c>
      <c r="B25" s="283"/>
      <c r="C25" s="283"/>
      <c r="D25" s="283"/>
      <c r="E25" s="283"/>
      <c r="F25" s="47">
        <f>E23*F23+E24*F24</f>
        <v>0</v>
      </c>
    </row>
    <row r="27" spans="1:7" ht="21" x14ac:dyDescent="0.35">
      <c r="A27" s="285" t="s">
        <v>63</v>
      </c>
      <c r="B27" s="286"/>
      <c r="C27" s="286"/>
      <c r="D27" s="286"/>
      <c r="E27" s="286"/>
      <c r="F27" s="287"/>
    </row>
    <row r="28" spans="1:7" ht="30" x14ac:dyDescent="0.25">
      <c r="A28" s="45" t="s">
        <v>29</v>
      </c>
      <c r="B28" s="274" t="s">
        <v>64</v>
      </c>
      <c r="C28" s="275"/>
      <c r="D28" s="276"/>
      <c r="E28" s="45" t="s">
        <v>1156</v>
      </c>
      <c r="F28" s="45" t="s">
        <v>61</v>
      </c>
    </row>
    <row r="29" spans="1:7" x14ac:dyDescent="0.25">
      <c r="A29" s="46">
        <v>1</v>
      </c>
      <c r="B29" s="288" t="s">
        <v>65</v>
      </c>
      <c r="C29" s="288"/>
      <c r="D29" s="288"/>
      <c r="E29" s="128">
        <v>150</v>
      </c>
      <c r="F29" s="39"/>
      <c r="G29" s="6"/>
    </row>
    <row r="30" spans="1:7" x14ac:dyDescent="0.25">
      <c r="A30" s="46">
        <v>2</v>
      </c>
      <c r="B30" s="288" t="s">
        <v>85</v>
      </c>
      <c r="C30" s="288"/>
      <c r="D30" s="288"/>
      <c r="E30" s="128">
        <v>100</v>
      </c>
      <c r="F30" s="39"/>
      <c r="G30" s="6"/>
    </row>
    <row r="31" spans="1:7" x14ac:dyDescent="0.25">
      <c r="A31" s="46">
        <v>3</v>
      </c>
      <c r="B31" s="289" t="s">
        <v>86</v>
      </c>
      <c r="C31" s="289"/>
      <c r="D31" s="289"/>
      <c r="E31" s="128">
        <v>16</v>
      </c>
      <c r="F31" s="39"/>
      <c r="G31" s="6"/>
    </row>
    <row r="32" spans="1:7" x14ac:dyDescent="0.25">
      <c r="A32" s="284"/>
      <c r="B32" s="284"/>
      <c r="C32" s="284"/>
      <c r="D32" s="284"/>
      <c r="E32" s="284"/>
      <c r="F32" s="51">
        <f>E29*F29+E30*F30+E31*F31</f>
        <v>0</v>
      </c>
    </row>
    <row r="34" spans="1:7" ht="21.75" thickBot="1" x14ac:dyDescent="0.4">
      <c r="A34" s="285" t="s">
        <v>66</v>
      </c>
      <c r="B34" s="286"/>
      <c r="C34" s="286"/>
      <c r="D34" s="286"/>
      <c r="E34" s="286"/>
      <c r="F34" s="286"/>
      <c r="G34" s="287"/>
    </row>
    <row r="35" spans="1:7" ht="45.75" thickBot="1" x14ac:dyDescent="0.3">
      <c r="A35" s="96" t="s">
        <v>29</v>
      </c>
      <c r="B35" s="97" t="s">
        <v>38</v>
      </c>
      <c r="C35" s="97" t="s">
        <v>39</v>
      </c>
      <c r="D35" s="97" t="s">
        <v>30</v>
      </c>
      <c r="E35" s="131" t="s">
        <v>1157</v>
      </c>
      <c r="F35" s="131" t="s">
        <v>31</v>
      </c>
      <c r="G35" s="131" t="s">
        <v>53</v>
      </c>
    </row>
    <row r="36" spans="1:7" s="228" customFormat="1" ht="45" x14ac:dyDescent="0.25">
      <c r="A36" s="225">
        <v>1</v>
      </c>
      <c r="B36" s="226" t="s">
        <v>32</v>
      </c>
      <c r="C36" s="123" t="s">
        <v>90</v>
      </c>
      <c r="D36" s="124" t="s">
        <v>33</v>
      </c>
      <c r="E36" s="125">
        <v>2000</v>
      </c>
      <c r="F36" s="133"/>
      <c r="G36" s="227">
        <f>F36*E36</f>
        <v>0</v>
      </c>
    </row>
    <row r="37" spans="1:7" s="228" customFormat="1" ht="60" x14ac:dyDescent="0.25">
      <c r="A37" s="229">
        <v>2</v>
      </c>
      <c r="B37" s="230" t="s">
        <v>95</v>
      </c>
      <c r="C37" s="126" t="s">
        <v>96</v>
      </c>
      <c r="D37" s="127" t="s">
        <v>34</v>
      </c>
      <c r="E37" s="128">
        <v>4000</v>
      </c>
      <c r="F37" s="134"/>
      <c r="G37" s="231">
        <f t="shared" ref="G37:G47" si="0">F37*E37</f>
        <v>0</v>
      </c>
    </row>
    <row r="38" spans="1:7" s="3" customFormat="1" ht="60" x14ac:dyDescent="0.25">
      <c r="A38" s="98">
        <v>5</v>
      </c>
      <c r="B38" s="129" t="s">
        <v>78</v>
      </c>
      <c r="C38" s="129" t="s">
        <v>79</v>
      </c>
      <c r="D38" s="130" t="s">
        <v>35</v>
      </c>
      <c r="E38" s="128">
        <v>300</v>
      </c>
      <c r="F38" s="134"/>
      <c r="G38" s="99">
        <f t="shared" ref="G38:G40" si="1">F38*E38</f>
        <v>0</v>
      </c>
    </row>
    <row r="39" spans="1:7" s="3" customFormat="1" x14ac:dyDescent="0.25">
      <c r="A39" s="98">
        <v>6</v>
      </c>
      <c r="B39" s="129" t="s">
        <v>36</v>
      </c>
      <c r="C39" s="129" t="s">
        <v>80</v>
      </c>
      <c r="D39" s="130" t="s">
        <v>37</v>
      </c>
      <c r="E39" s="128">
        <v>950</v>
      </c>
      <c r="F39" s="134"/>
      <c r="G39" s="99">
        <f t="shared" si="1"/>
        <v>0</v>
      </c>
    </row>
    <row r="40" spans="1:7" s="3" customFormat="1" x14ac:dyDescent="0.25">
      <c r="A40" s="98">
        <v>7</v>
      </c>
      <c r="B40" s="129" t="s">
        <v>36</v>
      </c>
      <c r="C40" s="129" t="s">
        <v>81</v>
      </c>
      <c r="D40" s="130" t="s">
        <v>37</v>
      </c>
      <c r="E40" s="128">
        <v>650</v>
      </c>
      <c r="F40" s="134"/>
      <c r="G40" s="99">
        <f t="shared" si="1"/>
        <v>0</v>
      </c>
    </row>
    <row r="41" spans="1:7" s="3" customFormat="1" x14ac:dyDescent="0.25">
      <c r="A41" s="98">
        <v>8</v>
      </c>
      <c r="B41" s="129" t="s">
        <v>97</v>
      </c>
      <c r="C41" s="129" t="s">
        <v>98</v>
      </c>
      <c r="D41" s="130" t="s">
        <v>99</v>
      </c>
      <c r="E41" s="128">
        <v>400</v>
      </c>
      <c r="F41" s="134"/>
      <c r="G41" s="99">
        <f t="shared" si="0"/>
        <v>0</v>
      </c>
    </row>
    <row r="42" spans="1:7" s="3" customFormat="1" ht="30" x14ac:dyDescent="0.25">
      <c r="A42" s="98">
        <v>9</v>
      </c>
      <c r="B42" s="129" t="s">
        <v>100</v>
      </c>
      <c r="C42" s="129" t="s">
        <v>101</v>
      </c>
      <c r="D42" s="130" t="s">
        <v>37</v>
      </c>
      <c r="E42" s="128">
        <v>150</v>
      </c>
      <c r="F42" s="134"/>
      <c r="G42" s="99">
        <f t="shared" si="0"/>
        <v>0</v>
      </c>
    </row>
    <row r="43" spans="1:7" s="3" customFormat="1" ht="45" x14ac:dyDescent="0.25">
      <c r="A43" s="98">
        <v>10</v>
      </c>
      <c r="B43" s="129" t="s">
        <v>102</v>
      </c>
      <c r="C43" s="129" t="s">
        <v>103</v>
      </c>
      <c r="D43" s="130" t="s">
        <v>35</v>
      </c>
      <c r="E43" s="128">
        <v>150</v>
      </c>
      <c r="F43" s="134"/>
      <c r="G43" s="99">
        <f t="shared" si="0"/>
        <v>0</v>
      </c>
    </row>
    <row r="44" spans="1:7" s="3" customFormat="1" ht="45" x14ac:dyDescent="0.25">
      <c r="A44" s="98">
        <v>11</v>
      </c>
      <c r="B44" s="129" t="s">
        <v>104</v>
      </c>
      <c r="C44" s="129" t="s">
        <v>105</v>
      </c>
      <c r="D44" s="130" t="s">
        <v>35</v>
      </c>
      <c r="E44" s="128">
        <v>15</v>
      </c>
      <c r="F44" s="134"/>
      <c r="G44" s="99">
        <f t="shared" si="0"/>
        <v>0</v>
      </c>
    </row>
    <row r="45" spans="1:7" s="3" customFormat="1" ht="45" x14ac:dyDescent="0.25">
      <c r="A45" s="98">
        <v>13</v>
      </c>
      <c r="B45" s="129" t="s">
        <v>106</v>
      </c>
      <c r="C45" s="129" t="s">
        <v>107</v>
      </c>
      <c r="D45" s="130" t="s">
        <v>35</v>
      </c>
      <c r="E45" s="128">
        <v>30</v>
      </c>
      <c r="F45" s="134"/>
      <c r="G45" s="99">
        <f t="shared" si="0"/>
        <v>0</v>
      </c>
    </row>
    <row r="46" spans="1:7" s="3" customFormat="1" x14ac:dyDescent="0.25">
      <c r="A46" s="98">
        <v>15</v>
      </c>
      <c r="B46" s="129" t="s">
        <v>1139</v>
      </c>
      <c r="C46" s="129" t="s">
        <v>1138</v>
      </c>
      <c r="D46" s="130" t="s">
        <v>35</v>
      </c>
      <c r="E46" s="128">
        <v>200</v>
      </c>
      <c r="F46" s="134"/>
      <c r="G46" s="99">
        <f t="shared" si="0"/>
        <v>0</v>
      </c>
    </row>
    <row r="47" spans="1:7" s="3" customFormat="1" ht="30" x14ac:dyDescent="0.25">
      <c r="A47" s="98">
        <v>16</v>
      </c>
      <c r="B47" s="129" t="s">
        <v>108</v>
      </c>
      <c r="C47" s="129" t="s">
        <v>109</v>
      </c>
      <c r="D47" s="130" t="s">
        <v>35</v>
      </c>
      <c r="E47" s="128">
        <v>75</v>
      </c>
      <c r="F47" s="134"/>
      <c r="G47" s="99">
        <f t="shared" si="0"/>
        <v>0</v>
      </c>
    </row>
    <row r="48" spans="1:7" ht="15.75" x14ac:dyDescent="0.25">
      <c r="A48" s="293" t="s">
        <v>67</v>
      </c>
      <c r="B48" s="294"/>
      <c r="C48" s="294"/>
      <c r="D48" s="294"/>
      <c r="E48" s="294"/>
      <c r="F48" s="295"/>
      <c r="G48" s="48">
        <f>SUM(G36:G47)</f>
        <v>0</v>
      </c>
    </row>
    <row r="49" spans="1:7" ht="15.75" x14ac:dyDescent="0.25">
      <c r="A49" s="100"/>
      <c r="B49" s="100"/>
      <c r="C49" s="100"/>
      <c r="D49" s="100"/>
      <c r="E49" s="100"/>
      <c r="F49" s="100"/>
      <c r="G49" s="101"/>
    </row>
    <row r="50" spans="1:7" ht="30" x14ac:dyDescent="0.25">
      <c r="A50" s="390" t="s">
        <v>83</v>
      </c>
      <c r="B50" s="391"/>
      <c r="C50" s="391"/>
      <c r="D50" s="391"/>
      <c r="E50" s="391"/>
      <c r="F50" s="383" t="s">
        <v>70</v>
      </c>
      <c r="G50" s="379"/>
    </row>
    <row r="51" spans="1:7" ht="21" x14ac:dyDescent="0.35">
      <c r="A51" s="385" t="s">
        <v>52</v>
      </c>
      <c r="B51" s="290"/>
      <c r="C51" s="290"/>
      <c r="D51" s="290"/>
      <c r="E51" s="290"/>
      <c r="F51" s="386">
        <f>F12</f>
        <v>0</v>
      </c>
      <c r="G51" s="380"/>
    </row>
    <row r="52" spans="1:7" ht="21" x14ac:dyDescent="0.35">
      <c r="A52" s="387"/>
      <c r="B52" s="263"/>
      <c r="C52" s="263" t="s">
        <v>72</v>
      </c>
      <c r="D52" s="263"/>
      <c r="E52" s="263"/>
      <c r="F52" s="386">
        <f>F18</f>
        <v>0</v>
      </c>
      <c r="G52" s="380"/>
    </row>
    <row r="53" spans="1:7" ht="21" x14ac:dyDescent="0.35">
      <c r="A53" s="265"/>
      <c r="B53" s="264"/>
      <c r="C53" s="264" t="s">
        <v>59</v>
      </c>
      <c r="D53" s="264"/>
      <c r="E53" s="264"/>
      <c r="F53" s="384">
        <f>F25</f>
        <v>0</v>
      </c>
      <c r="G53" s="380"/>
    </row>
    <row r="54" spans="1:7" ht="21" x14ac:dyDescent="0.35">
      <c r="A54" s="285" t="s">
        <v>63</v>
      </c>
      <c r="B54" s="286"/>
      <c r="C54" s="286"/>
      <c r="D54" s="286"/>
      <c r="E54" s="286"/>
      <c r="F54" s="384">
        <f>F32</f>
        <v>0</v>
      </c>
      <c r="G54" s="380"/>
    </row>
    <row r="55" spans="1:7" ht="21" x14ac:dyDescent="0.35">
      <c r="A55" s="388" t="s">
        <v>66</v>
      </c>
      <c r="B55" s="291"/>
      <c r="C55" s="291"/>
      <c r="D55" s="291"/>
      <c r="E55" s="291"/>
      <c r="F55" s="389">
        <f>G48</f>
        <v>0</v>
      </c>
      <c r="G55" s="380"/>
    </row>
    <row r="56" spans="1:7" ht="21" x14ac:dyDescent="0.35">
      <c r="A56" s="392" t="s">
        <v>1155</v>
      </c>
      <c r="B56" s="392"/>
      <c r="C56" s="392"/>
      <c r="D56" s="392"/>
      <c r="E56" s="392"/>
      <c r="F56" s="377">
        <f>SUM(F51:F55)</f>
        <v>0</v>
      </c>
      <c r="G56" s="381"/>
    </row>
    <row r="57" spans="1:7" x14ac:dyDescent="0.25">
      <c r="G57" s="378"/>
    </row>
    <row r="58" spans="1:7" x14ac:dyDescent="0.25">
      <c r="A58" s="292" t="s">
        <v>68</v>
      </c>
      <c r="B58" s="292"/>
      <c r="C58" s="292"/>
      <c r="D58" s="292"/>
      <c r="E58" s="292"/>
      <c r="F58" s="292"/>
      <c r="G58" s="378"/>
    </row>
    <row r="59" spans="1:7" x14ac:dyDescent="0.25">
      <c r="A59" s="292" t="s">
        <v>69</v>
      </c>
      <c r="B59" s="292"/>
      <c r="C59" s="292"/>
      <c r="D59" s="292"/>
      <c r="E59" s="292"/>
      <c r="F59" s="292"/>
      <c r="G59" s="378"/>
    </row>
    <row r="60" spans="1:7" x14ac:dyDescent="0.25">
      <c r="F60" s="135"/>
      <c r="G60" s="382"/>
    </row>
    <row r="61" spans="1:7" x14ac:dyDescent="0.25">
      <c r="E61" s="12"/>
      <c r="F61" s="135"/>
      <c r="G61" s="378"/>
    </row>
    <row r="62" spans="1:7" x14ac:dyDescent="0.25">
      <c r="E62" s="12"/>
      <c r="F62" s="135"/>
      <c r="G62" s="378"/>
    </row>
    <row r="63" spans="1:7" x14ac:dyDescent="0.25">
      <c r="F63" s="135"/>
      <c r="G63" s="378"/>
    </row>
    <row r="64" spans="1:7" x14ac:dyDescent="0.25">
      <c r="E64" s="1"/>
      <c r="F64" s="136"/>
      <c r="G64" s="378"/>
    </row>
    <row r="65" spans="6:7" x14ac:dyDescent="0.25">
      <c r="F65" s="135"/>
      <c r="G65" s="378"/>
    </row>
  </sheetData>
  <mergeCells count="35">
    <mergeCell ref="A51:E51"/>
    <mergeCell ref="A54:E54"/>
    <mergeCell ref="A55:E55"/>
    <mergeCell ref="A59:F59"/>
    <mergeCell ref="A34:G34"/>
    <mergeCell ref="A48:F48"/>
    <mergeCell ref="A58:F58"/>
    <mergeCell ref="A50:E50"/>
    <mergeCell ref="A56:E56"/>
    <mergeCell ref="A32:E32"/>
    <mergeCell ref="A25:E25"/>
    <mergeCell ref="A27:F27"/>
    <mergeCell ref="B28:D28"/>
    <mergeCell ref="B29:D29"/>
    <mergeCell ref="B30:D30"/>
    <mergeCell ref="B31:D31"/>
    <mergeCell ref="A21:F21"/>
    <mergeCell ref="B22:D22"/>
    <mergeCell ref="B23:D23"/>
    <mergeCell ref="B24:D24"/>
    <mergeCell ref="A12:E12"/>
    <mergeCell ref="A15:F15"/>
    <mergeCell ref="A18:E18"/>
    <mergeCell ref="B17:D17"/>
    <mergeCell ref="B16:D16"/>
    <mergeCell ref="A1:F1"/>
    <mergeCell ref="A2:F2"/>
    <mergeCell ref="A4:F4"/>
    <mergeCell ref="B5:D5"/>
    <mergeCell ref="B6:D6"/>
    <mergeCell ref="B7:D7"/>
    <mergeCell ref="B8:D8"/>
    <mergeCell ref="B9:D9"/>
    <mergeCell ref="B10:D10"/>
    <mergeCell ref="B11:D11"/>
  </mergeCells>
  <conditionalFormatting sqref="A23:A24 A36:A47">
    <cfRule type="cellIs" dxfId="3" priority="50" operator="greaterThanOrEqual">
      <formula>1</formula>
    </cfRule>
    <cfRule type="containsBlanks" dxfId="2" priority="51">
      <formula>LEN(TRIM(A23))=0</formula>
    </cfRule>
  </conditionalFormatting>
  <conditionalFormatting sqref="A29:A31">
    <cfRule type="cellIs" dxfId="1" priority="44" operator="greaterThanOrEqual">
      <formula>1</formula>
    </cfRule>
    <cfRule type="containsBlanks" dxfId="0" priority="45">
      <formula>LEN(TRIM(A29))=0</formula>
    </cfRule>
  </conditionalFormatting>
  <pageMargins left="0.7" right="0.7" top="0.78740157499999996" bottom="0.78740157499999996" header="0.3" footer="0.3"/>
  <pageSetup paperSize="9" scale="71" fitToHeight="0" orientation="landscape" verticalDpi="598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13"/>
  <sheetViews>
    <sheetView workbookViewId="0">
      <selection activeCell="D9" sqref="D9"/>
    </sheetView>
  </sheetViews>
  <sheetFormatPr defaultRowHeight="15" x14ac:dyDescent="0.25"/>
  <cols>
    <col min="1" max="1" width="9.140625" style="167"/>
    <col min="2" max="2" width="41.5703125" style="167" bestFit="1" customWidth="1"/>
    <col min="3" max="3" width="41.5703125" style="167" customWidth="1"/>
    <col min="4" max="5" width="25.42578125" style="167" customWidth="1"/>
    <col min="6" max="10" width="9.140625" style="167"/>
  </cols>
  <sheetData>
    <row r="1" spans="1:6" ht="27.75" x14ac:dyDescent="0.4">
      <c r="A1" s="166" t="s">
        <v>1110</v>
      </c>
    </row>
    <row r="3" spans="1:6" ht="16.5" thickBot="1" x14ac:dyDescent="0.3">
      <c r="A3" s="168" t="s">
        <v>1094</v>
      </c>
      <c r="B3" s="168" t="s">
        <v>0</v>
      </c>
      <c r="C3" s="168"/>
      <c r="D3" s="169" t="s">
        <v>25</v>
      </c>
      <c r="E3" s="169"/>
    </row>
    <row r="4" spans="1:6" ht="16.5" thickTop="1" x14ac:dyDescent="0.25">
      <c r="A4" s="170" t="s">
        <v>1095</v>
      </c>
      <c r="B4" s="171" t="s">
        <v>1096</v>
      </c>
      <c r="C4" s="171"/>
      <c r="D4" s="172">
        <v>2334</v>
      </c>
      <c r="E4" s="173"/>
      <c r="F4" s="174">
        <v>30000</v>
      </c>
    </row>
    <row r="5" spans="1:6" ht="15.75" x14ac:dyDescent="0.25">
      <c r="A5" s="175" t="s">
        <v>1097</v>
      </c>
      <c r="B5" s="176" t="s">
        <v>1098</v>
      </c>
      <c r="C5" s="176"/>
      <c r="D5" s="177">
        <v>1619</v>
      </c>
      <c r="E5" s="178"/>
    </row>
    <row r="6" spans="1:6" ht="15.75" x14ac:dyDescent="0.25">
      <c r="A6" s="175" t="s">
        <v>1099</v>
      </c>
      <c r="B6" s="176" t="s">
        <v>1100</v>
      </c>
      <c r="C6" s="176"/>
      <c r="D6" s="177">
        <v>974</v>
      </c>
      <c r="E6" s="178"/>
    </row>
    <row r="7" spans="1:6" ht="15.75" x14ac:dyDescent="0.25">
      <c r="A7" s="175" t="s">
        <v>1101</v>
      </c>
      <c r="B7" s="176" t="s">
        <v>1102</v>
      </c>
      <c r="C7" s="176"/>
      <c r="D7" s="177">
        <v>453</v>
      </c>
      <c r="E7" s="178"/>
    </row>
    <row r="8" spans="1:6" ht="15.75" x14ac:dyDescent="0.25">
      <c r="A8" s="175" t="s">
        <v>1103</v>
      </c>
      <c r="B8" s="176" t="s">
        <v>1104</v>
      </c>
      <c r="C8" s="176"/>
      <c r="D8" s="177">
        <v>1491</v>
      </c>
      <c r="E8" s="179"/>
    </row>
    <row r="9" spans="1:6" ht="15.75" x14ac:dyDescent="0.25">
      <c r="A9" s="175" t="s">
        <v>1105</v>
      </c>
      <c r="B9" s="176" t="s">
        <v>1106</v>
      </c>
      <c r="C9" s="176"/>
      <c r="D9" s="177">
        <v>1289</v>
      </c>
      <c r="E9" s="179"/>
    </row>
    <row r="10" spans="1:6" ht="51" x14ac:dyDescent="0.25">
      <c r="A10" s="175"/>
      <c r="B10" s="176"/>
      <c r="C10" s="180" t="s">
        <v>1107</v>
      </c>
      <c r="D10" s="181">
        <f>SUM(D4:D9)</f>
        <v>8160</v>
      </c>
      <c r="E10" s="182"/>
    </row>
    <row r="11" spans="1:6" ht="51" x14ac:dyDescent="0.25">
      <c r="A11" s="175"/>
      <c r="B11" s="176"/>
      <c r="C11" s="180" t="s">
        <v>1108</v>
      </c>
      <c r="D11" s="177"/>
      <c r="E11" s="179"/>
    </row>
    <row r="12" spans="1:6" ht="16.5" thickBot="1" x14ac:dyDescent="0.3">
      <c r="A12" s="183"/>
      <c r="B12" s="184"/>
      <c r="C12" s="185" t="s">
        <v>1109</v>
      </c>
      <c r="D12" s="186"/>
      <c r="E12" s="187"/>
    </row>
    <row r="13" spans="1:6" ht="16.5" thickTop="1" x14ac:dyDescent="0.25">
      <c r="A13" s="188"/>
      <c r="B13" s="188"/>
      <c r="C13" s="188"/>
      <c r="D13" s="189"/>
      <c r="E13" s="189"/>
    </row>
  </sheetData>
  <pageMargins left="0.7" right="0.7" top="0.78740157499999996" bottom="0.78740157499999996" header="0.3" footer="0.3"/>
  <pageSetup paperSize="9" scale="86" orientation="landscape" verticalDpi="598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J43"/>
  <sheetViews>
    <sheetView topLeftCell="A6" workbookViewId="0">
      <selection activeCell="M18" sqref="M18"/>
    </sheetView>
  </sheetViews>
  <sheetFormatPr defaultRowHeight="15" x14ac:dyDescent="0.25"/>
  <cols>
    <col min="1" max="1" width="16.42578125" customWidth="1"/>
    <col min="2" max="2" width="12.5703125" customWidth="1"/>
    <col min="6" max="6" width="14.140625" customWidth="1"/>
    <col min="7" max="7" width="12.7109375" customWidth="1"/>
    <col min="10" max="10" width="16" bestFit="1" customWidth="1"/>
  </cols>
  <sheetData>
    <row r="3" spans="1:10" ht="15.75" thickBot="1" x14ac:dyDescent="0.3"/>
    <row r="4" spans="1:10" ht="16.5" thickBot="1" x14ac:dyDescent="0.3">
      <c r="A4" s="366" t="s">
        <v>1111</v>
      </c>
      <c r="B4" s="367"/>
      <c r="C4" s="367"/>
      <c r="D4" s="367"/>
      <c r="E4" s="367"/>
      <c r="F4" s="367"/>
      <c r="G4" s="367"/>
      <c r="H4" s="367"/>
      <c r="I4" s="367"/>
      <c r="J4" s="368"/>
    </row>
    <row r="5" spans="1:10" x14ac:dyDescent="0.25">
      <c r="A5" s="190" t="s">
        <v>1112</v>
      </c>
      <c r="B5" s="191" t="s">
        <v>1113</v>
      </c>
      <c r="C5" s="192" t="s">
        <v>1114</v>
      </c>
      <c r="D5" s="192" t="s">
        <v>1115</v>
      </c>
      <c r="E5" s="192" t="s">
        <v>1116</v>
      </c>
      <c r="F5" s="192" t="s">
        <v>1117</v>
      </c>
      <c r="G5" s="369" t="s">
        <v>1118</v>
      </c>
      <c r="H5" s="369"/>
      <c r="I5" s="192" t="s">
        <v>1119</v>
      </c>
      <c r="J5" s="193" t="s">
        <v>1120</v>
      </c>
    </row>
    <row r="6" spans="1:10" x14ac:dyDescent="0.25">
      <c r="A6" s="194" t="s">
        <v>1121</v>
      </c>
      <c r="B6" s="195">
        <v>2</v>
      </c>
      <c r="C6" s="196">
        <v>140</v>
      </c>
      <c r="D6" s="197">
        <v>3.3</v>
      </c>
      <c r="E6" s="197">
        <v>2</v>
      </c>
      <c r="F6" s="197">
        <f>+E6*D6</f>
        <v>6.6</v>
      </c>
      <c r="G6" s="198">
        <f>+C6*F6*B6</f>
        <v>1848</v>
      </c>
      <c r="H6" s="370"/>
      <c r="I6" s="362"/>
      <c r="J6" s="363"/>
    </row>
    <row r="7" spans="1:10" x14ac:dyDescent="0.25">
      <c r="A7" s="194" t="s">
        <v>1122</v>
      </c>
      <c r="B7" s="195">
        <v>2</v>
      </c>
      <c r="C7" s="196">
        <v>7</v>
      </c>
      <c r="D7" s="197">
        <v>1</v>
      </c>
      <c r="E7" s="197">
        <v>3.3</v>
      </c>
      <c r="F7" s="197">
        <f>+E7*D7</f>
        <v>3.3</v>
      </c>
      <c r="G7" s="198">
        <f>+C7*F7*B7</f>
        <v>46.199999999999996</v>
      </c>
      <c r="H7" s="371"/>
      <c r="I7" s="364"/>
      <c r="J7" s="365"/>
    </row>
    <row r="8" spans="1:10" x14ac:dyDescent="0.25">
      <c r="A8" s="194" t="s">
        <v>211</v>
      </c>
      <c r="B8" s="195">
        <v>2</v>
      </c>
      <c r="C8" s="196">
        <v>1</v>
      </c>
      <c r="D8" s="197">
        <v>7.5</v>
      </c>
      <c r="E8" s="197">
        <v>22</v>
      </c>
      <c r="F8" s="197">
        <f>+E8*D8</f>
        <v>165</v>
      </c>
      <c r="G8" s="198">
        <f>+C8*F8*B8</f>
        <v>330</v>
      </c>
      <c r="H8" s="371"/>
      <c r="I8" s="364"/>
      <c r="J8" s="365"/>
    </row>
    <row r="9" spans="1:10" ht="15.75" thickBot="1" x14ac:dyDescent="0.3">
      <c r="A9" s="194" t="s">
        <v>1123</v>
      </c>
      <c r="B9" s="195">
        <v>2</v>
      </c>
      <c r="C9" s="196">
        <v>1</v>
      </c>
      <c r="D9" s="197">
        <v>2.5</v>
      </c>
      <c r="E9" s="197">
        <v>22</v>
      </c>
      <c r="F9" s="197">
        <f>+E9*D9</f>
        <v>55</v>
      </c>
      <c r="G9" s="198">
        <f>+C9*F9*B9</f>
        <v>110</v>
      </c>
      <c r="H9" s="371"/>
      <c r="I9" s="364"/>
      <c r="J9" s="365"/>
    </row>
    <row r="10" spans="1:10" ht="16.5" thickBot="1" x14ac:dyDescent="0.3">
      <c r="A10" s="199"/>
      <c r="B10" s="360"/>
      <c r="C10" s="360"/>
      <c r="D10" s="360"/>
      <c r="E10" s="360"/>
      <c r="F10" s="361"/>
      <c r="G10" s="200"/>
      <c r="H10" s="201">
        <f>SUM(G6:G9)</f>
        <v>2334.1999999999998</v>
      </c>
      <c r="I10" s="202"/>
      <c r="J10" s="203">
        <v>25674</v>
      </c>
    </row>
    <row r="11" spans="1:10" ht="15.75" thickBot="1" x14ac:dyDescent="0.3"/>
    <row r="12" spans="1:10" ht="16.5" thickBot="1" x14ac:dyDescent="0.3">
      <c r="A12" s="366" t="s">
        <v>1124</v>
      </c>
      <c r="B12" s="367"/>
      <c r="C12" s="367"/>
      <c r="D12" s="367"/>
      <c r="E12" s="367"/>
      <c r="F12" s="367"/>
      <c r="G12" s="367"/>
      <c r="H12" s="367"/>
      <c r="I12" s="367"/>
      <c r="J12" s="368"/>
    </row>
    <row r="13" spans="1:10" x14ac:dyDescent="0.25">
      <c r="A13" s="204" t="s">
        <v>1125</v>
      </c>
      <c r="B13" s="205" t="s">
        <v>1126</v>
      </c>
      <c r="C13" s="206" t="s">
        <v>1114</v>
      </c>
      <c r="D13" s="206" t="s">
        <v>1115</v>
      </c>
      <c r="E13" s="206" t="s">
        <v>1116</v>
      </c>
      <c r="F13" s="206" t="s">
        <v>1117</v>
      </c>
      <c r="G13" s="372" t="s">
        <v>1127</v>
      </c>
      <c r="H13" s="372"/>
      <c r="I13" s="206" t="s">
        <v>1119</v>
      </c>
      <c r="J13" s="207" t="s">
        <v>1120</v>
      </c>
    </row>
    <row r="14" spans="1:10" x14ac:dyDescent="0.25">
      <c r="A14" s="208" t="s">
        <v>1121</v>
      </c>
      <c r="B14" s="195">
        <v>2</v>
      </c>
      <c r="C14" s="196">
        <v>95</v>
      </c>
      <c r="D14" s="197">
        <v>3.3</v>
      </c>
      <c r="E14" s="197">
        <v>2</v>
      </c>
      <c r="F14" s="197">
        <f>+E14*D14</f>
        <v>6.6</v>
      </c>
      <c r="G14" s="198">
        <f>+C14*F14*B14</f>
        <v>1254</v>
      </c>
      <c r="H14" s="373"/>
      <c r="I14" s="362"/>
      <c r="J14" s="363"/>
    </row>
    <row r="15" spans="1:10" x14ac:dyDescent="0.25">
      <c r="A15" s="208" t="s">
        <v>1122</v>
      </c>
      <c r="B15" s="195">
        <v>2</v>
      </c>
      <c r="C15" s="196">
        <v>15</v>
      </c>
      <c r="D15" s="197">
        <v>1</v>
      </c>
      <c r="E15" s="197">
        <v>3.39</v>
      </c>
      <c r="F15" s="197">
        <f>+E15*D15</f>
        <v>3.39</v>
      </c>
      <c r="G15" s="198">
        <f>+C15*F15*B15</f>
        <v>101.7</v>
      </c>
      <c r="H15" s="374"/>
      <c r="I15" s="364"/>
      <c r="J15" s="365"/>
    </row>
    <row r="16" spans="1:10" x14ac:dyDescent="0.25">
      <c r="A16" s="208" t="s">
        <v>211</v>
      </c>
      <c r="B16" s="195">
        <v>2</v>
      </c>
      <c r="C16" s="196">
        <v>30</v>
      </c>
      <c r="D16" s="197">
        <v>1</v>
      </c>
      <c r="E16" s="197">
        <v>0.9</v>
      </c>
      <c r="F16" s="197">
        <f>+E16*D16</f>
        <v>0.9</v>
      </c>
      <c r="G16" s="198">
        <f>+C16*F16*B16</f>
        <v>54</v>
      </c>
      <c r="H16" s="374"/>
      <c r="I16" s="364"/>
      <c r="J16" s="365"/>
    </row>
    <row r="17" spans="1:10" ht="15.75" thickBot="1" x14ac:dyDescent="0.3">
      <c r="A17" s="208" t="s">
        <v>1123</v>
      </c>
      <c r="B17" s="195">
        <v>2</v>
      </c>
      <c r="C17" s="196">
        <v>45</v>
      </c>
      <c r="D17" s="197">
        <v>1</v>
      </c>
      <c r="E17" s="197">
        <v>0.9</v>
      </c>
      <c r="F17" s="197">
        <f>+E17*D17</f>
        <v>0.9</v>
      </c>
      <c r="G17" s="198">
        <f>+C17*F17*B17</f>
        <v>81</v>
      </c>
      <c r="H17" s="374"/>
      <c r="I17" s="364"/>
      <c r="J17" s="365"/>
    </row>
    <row r="18" spans="1:10" ht="16.5" thickBot="1" x14ac:dyDescent="0.3">
      <c r="A18" s="209"/>
      <c r="B18" s="375"/>
      <c r="C18" s="360"/>
      <c r="D18" s="360"/>
      <c r="E18" s="360"/>
      <c r="F18" s="361"/>
      <c r="G18" s="210"/>
      <c r="H18" s="201">
        <f>SUM(G14:G17)</f>
        <v>1490.7</v>
      </c>
      <c r="I18" s="202"/>
      <c r="J18" s="203">
        <v>16401</v>
      </c>
    </row>
    <row r="19" spans="1:10" ht="15.75" thickBot="1" x14ac:dyDescent="0.3"/>
    <row r="20" spans="1:10" ht="16.5" thickBot="1" x14ac:dyDescent="0.3">
      <c r="A20" s="376" t="s">
        <v>1128</v>
      </c>
      <c r="B20" s="367"/>
      <c r="C20" s="367"/>
      <c r="D20" s="367"/>
      <c r="E20" s="367"/>
      <c r="F20" s="367"/>
      <c r="G20" s="367"/>
      <c r="H20" s="367"/>
      <c r="I20" s="367"/>
      <c r="J20" s="368"/>
    </row>
    <row r="21" spans="1:10" x14ac:dyDescent="0.25">
      <c r="A21" s="190" t="s">
        <v>1125</v>
      </c>
      <c r="B21" s="205" t="s">
        <v>1126</v>
      </c>
      <c r="C21" s="206" t="s">
        <v>1114</v>
      </c>
      <c r="D21" s="206" t="s">
        <v>1115</v>
      </c>
      <c r="E21" s="206" t="s">
        <v>1116</v>
      </c>
      <c r="F21" s="206" t="s">
        <v>1117</v>
      </c>
      <c r="G21" s="372" t="s">
        <v>1118</v>
      </c>
      <c r="H21" s="372"/>
      <c r="I21" s="206" t="s">
        <v>1119</v>
      </c>
      <c r="J21" s="207" t="s">
        <v>1120</v>
      </c>
    </row>
    <row r="22" spans="1:10" x14ac:dyDescent="0.25">
      <c r="A22" s="194" t="s">
        <v>1129</v>
      </c>
      <c r="B22" s="195">
        <v>2</v>
      </c>
      <c r="C22" s="196">
        <v>121</v>
      </c>
      <c r="D22" s="197">
        <v>1</v>
      </c>
      <c r="E22" s="197">
        <v>0.83499999999999996</v>
      </c>
      <c r="F22" s="197">
        <f>+E22*D22</f>
        <v>0.83499999999999996</v>
      </c>
      <c r="G22" s="198">
        <f>+C22*F22*B22</f>
        <v>202.07</v>
      </c>
      <c r="H22" s="211"/>
      <c r="I22" s="362"/>
      <c r="J22" s="363"/>
    </row>
    <row r="23" spans="1:10" x14ac:dyDescent="0.25">
      <c r="A23" s="194" t="s">
        <v>1130</v>
      </c>
      <c r="B23" s="195">
        <v>2</v>
      </c>
      <c r="C23" s="196">
        <v>143</v>
      </c>
      <c r="D23" s="197">
        <v>1</v>
      </c>
      <c r="E23" s="197">
        <v>0.83</v>
      </c>
      <c r="F23" s="197">
        <f>+E23*D23</f>
        <v>0.83</v>
      </c>
      <c r="G23" s="198">
        <f>+C23*F23*B23</f>
        <v>237.38</v>
      </c>
      <c r="H23" s="212"/>
      <c r="I23" s="364"/>
      <c r="J23" s="365"/>
    </row>
    <row r="24" spans="1:10" ht="15.75" thickBot="1" x14ac:dyDescent="0.3">
      <c r="A24" s="194" t="s">
        <v>1131</v>
      </c>
      <c r="B24" s="195">
        <v>2</v>
      </c>
      <c r="C24" s="196">
        <v>1</v>
      </c>
      <c r="D24" s="197">
        <v>2</v>
      </c>
      <c r="E24" s="197">
        <v>3.5</v>
      </c>
      <c r="F24" s="197">
        <f>+E24*D24</f>
        <v>7</v>
      </c>
      <c r="G24" s="198">
        <f>+C24*F24*B24</f>
        <v>14</v>
      </c>
      <c r="H24" s="212"/>
      <c r="I24" s="364"/>
      <c r="J24" s="365"/>
    </row>
    <row r="25" spans="1:10" ht="16.5" thickBot="1" x14ac:dyDescent="0.3">
      <c r="A25" s="199"/>
      <c r="B25" s="360"/>
      <c r="C25" s="360"/>
      <c r="D25" s="360"/>
      <c r="E25" s="360"/>
      <c r="F25" s="361"/>
      <c r="G25" s="210"/>
      <c r="H25" s="201">
        <f>SUM(G22:G24)</f>
        <v>453.45</v>
      </c>
      <c r="I25" s="202"/>
      <c r="J25" s="203">
        <v>4983</v>
      </c>
    </row>
    <row r="26" spans="1:10" ht="15.75" thickBot="1" x14ac:dyDescent="0.3"/>
    <row r="27" spans="1:10" ht="16.5" thickBot="1" x14ac:dyDescent="0.3">
      <c r="A27" s="366" t="s">
        <v>1132</v>
      </c>
      <c r="B27" s="367"/>
      <c r="C27" s="367"/>
      <c r="D27" s="367"/>
      <c r="E27" s="367"/>
      <c r="F27" s="367"/>
      <c r="G27" s="367"/>
      <c r="H27" s="367"/>
      <c r="I27" s="367"/>
      <c r="J27" s="368"/>
    </row>
    <row r="28" spans="1:10" x14ac:dyDescent="0.25">
      <c r="A28" s="190" t="s">
        <v>1112</v>
      </c>
      <c r="B28" s="191" t="s">
        <v>1113</v>
      </c>
      <c r="C28" s="192" t="s">
        <v>1114</v>
      </c>
      <c r="D28" s="192" t="s">
        <v>1115</v>
      </c>
      <c r="E28" s="192" t="s">
        <v>1116</v>
      </c>
      <c r="F28" s="192" t="s">
        <v>1117</v>
      </c>
      <c r="G28" s="369" t="s">
        <v>1118</v>
      </c>
      <c r="H28" s="369"/>
      <c r="I28" s="192" t="s">
        <v>1119</v>
      </c>
      <c r="J28" s="193" t="s">
        <v>1120</v>
      </c>
    </row>
    <row r="29" spans="1:10" x14ac:dyDescent="0.25">
      <c r="A29" s="194" t="s">
        <v>1121</v>
      </c>
      <c r="B29" s="195">
        <v>2</v>
      </c>
      <c r="C29" s="196">
        <v>80</v>
      </c>
      <c r="D29" s="197">
        <v>3.3</v>
      </c>
      <c r="E29" s="197">
        <v>2</v>
      </c>
      <c r="F29" s="197">
        <f>+E29*D29</f>
        <v>6.6</v>
      </c>
      <c r="G29" s="198">
        <f>+C29*F29*B29</f>
        <v>1056</v>
      </c>
      <c r="H29" s="370"/>
      <c r="I29" s="362"/>
      <c r="J29" s="363"/>
    </row>
    <row r="30" spans="1:10" x14ac:dyDescent="0.25">
      <c r="A30" s="194" t="s">
        <v>1122</v>
      </c>
      <c r="B30" s="195">
        <v>2</v>
      </c>
      <c r="C30" s="196">
        <v>15</v>
      </c>
      <c r="D30" s="197">
        <v>1</v>
      </c>
      <c r="E30" s="197">
        <v>3.3</v>
      </c>
      <c r="F30" s="197">
        <f>+E30*D30</f>
        <v>3.3</v>
      </c>
      <c r="G30" s="198">
        <f>+C30*F30*B30</f>
        <v>99</v>
      </c>
      <c r="H30" s="371"/>
      <c r="I30" s="364"/>
      <c r="J30" s="365"/>
    </row>
    <row r="31" spans="1:10" x14ac:dyDescent="0.25">
      <c r="A31" s="194" t="s">
        <v>1133</v>
      </c>
      <c r="B31" s="195">
        <v>2</v>
      </c>
      <c r="C31" s="196">
        <v>5</v>
      </c>
      <c r="D31" s="197">
        <v>3</v>
      </c>
      <c r="E31" s="197">
        <v>6.6</v>
      </c>
      <c r="F31" s="197">
        <f>+E31*D31</f>
        <v>19.799999999999997</v>
      </c>
      <c r="G31" s="198">
        <f>+C31*F31*B31</f>
        <v>197.99999999999997</v>
      </c>
      <c r="H31" s="371"/>
      <c r="I31" s="364"/>
      <c r="J31" s="365"/>
    </row>
    <row r="32" spans="1:10" x14ac:dyDescent="0.25">
      <c r="A32" s="194" t="s">
        <v>1123</v>
      </c>
      <c r="B32" s="195">
        <v>2</v>
      </c>
      <c r="C32" s="196">
        <v>30</v>
      </c>
      <c r="D32" s="197">
        <v>1.1000000000000001</v>
      </c>
      <c r="E32" s="197">
        <v>0.83</v>
      </c>
      <c r="F32" s="197">
        <f>+E32*D32</f>
        <v>0.91300000000000003</v>
      </c>
      <c r="G32" s="198">
        <f>+C32*F32*B32</f>
        <v>54.78</v>
      </c>
      <c r="H32" s="371"/>
      <c r="I32" s="364"/>
      <c r="J32" s="365"/>
    </row>
    <row r="33" spans="1:10" ht="15.75" thickBot="1" x14ac:dyDescent="0.3">
      <c r="A33" s="194" t="s">
        <v>211</v>
      </c>
      <c r="B33" s="195">
        <v>2</v>
      </c>
      <c r="C33" s="196">
        <v>120</v>
      </c>
      <c r="D33" s="197">
        <v>1.05</v>
      </c>
      <c r="E33" s="197">
        <v>0.84</v>
      </c>
      <c r="F33" s="197">
        <f>+E33*D33</f>
        <v>0.88200000000000001</v>
      </c>
      <c r="G33" s="198">
        <f>+C33*F33*B33</f>
        <v>211.68</v>
      </c>
      <c r="H33" s="371"/>
      <c r="I33" s="364"/>
      <c r="J33" s="365"/>
    </row>
    <row r="34" spans="1:10" ht="16.5" thickBot="1" x14ac:dyDescent="0.3">
      <c r="A34" s="199"/>
      <c r="B34" s="360"/>
      <c r="C34" s="360"/>
      <c r="D34" s="360"/>
      <c r="E34" s="360"/>
      <c r="F34" s="361"/>
      <c r="G34" s="200"/>
      <c r="H34" s="201">
        <f>SUM(G29:G33)</f>
        <v>1619.46</v>
      </c>
      <c r="I34" s="202"/>
      <c r="J34" s="203">
        <v>17809</v>
      </c>
    </row>
    <row r="35" spans="1:10" ht="15.75" thickBot="1" x14ac:dyDescent="0.3"/>
    <row r="36" spans="1:10" ht="16.5" thickBot="1" x14ac:dyDescent="0.3">
      <c r="A36" s="366" t="s">
        <v>1134</v>
      </c>
      <c r="B36" s="367"/>
      <c r="C36" s="367"/>
      <c r="D36" s="367"/>
      <c r="E36" s="367"/>
      <c r="F36" s="367"/>
      <c r="G36" s="367"/>
      <c r="H36" s="367"/>
      <c r="I36" s="367"/>
      <c r="J36" s="368"/>
    </row>
    <row r="37" spans="1:10" x14ac:dyDescent="0.25">
      <c r="A37" s="190" t="s">
        <v>1112</v>
      </c>
      <c r="B37" s="191" t="s">
        <v>1113</v>
      </c>
      <c r="C37" s="192" t="s">
        <v>1114</v>
      </c>
      <c r="D37" s="192" t="s">
        <v>1115</v>
      </c>
      <c r="E37" s="192" t="s">
        <v>1116</v>
      </c>
      <c r="F37" s="192" t="s">
        <v>1117</v>
      </c>
      <c r="G37" s="369" t="s">
        <v>1118</v>
      </c>
      <c r="H37" s="369"/>
      <c r="I37" s="192" t="s">
        <v>1119</v>
      </c>
      <c r="J37" s="193" t="s">
        <v>1120</v>
      </c>
    </row>
    <row r="38" spans="1:10" x14ac:dyDescent="0.25">
      <c r="A38" s="194" t="s">
        <v>1135</v>
      </c>
      <c r="B38" s="195">
        <v>2</v>
      </c>
      <c r="C38" s="196">
        <v>2</v>
      </c>
      <c r="D38" s="197">
        <v>4</v>
      </c>
      <c r="E38" s="197">
        <v>6</v>
      </c>
      <c r="F38" s="197">
        <f>+E38*D38</f>
        <v>24</v>
      </c>
      <c r="G38" s="198">
        <f>+C38*F38*B38</f>
        <v>96</v>
      </c>
      <c r="H38" s="370"/>
      <c r="I38" s="362"/>
      <c r="J38" s="363"/>
    </row>
    <row r="39" spans="1:10" x14ac:dyDescent="0.25">
      <c r="A39" s="194" t="s">
        <v>1136</v>
      </c>
      <c r="B39" s="195">
        <v>2</v>
      </c>
      <c r="C39" s="196">
        <v>13</v>
      </c>
      <c r="D39" s="197">
        <v>3.29</v>
      </c>
      <c r="E39" s="197">
        <v>2</v>
      </c>
      <c r="F39" s="197">
        <f>+E39*D39</f>
        <v>6.58</v>
      </c>
      <c r="G39" s="198">
        <f>+C39*F39*B39</f>
        <v>171.08</v>
      </c>
      <c r="H39" s="371"/>
      <c r="I39" s="364"/>
      <c r="J39" s="365"/>
    </row>
    <row r="40" spans="1:10" ht="15.75" thickBot="1" x14ac:dyDescent="0.3">
      <c r="A40" s="194" t="s">
        <v>1137</v>
      </c>
      <c r="B40" s="195">
        <v>2</v>
      </c>
      <c r="C40" s="196">
        <v>221</v>
      </c>
      <c r="D40" s="197">
        <v>1.6</v>
      </c>
      <c r="E40" s="197">
        <v>1</v>
      </c>
      <c r="F40" s="197">
        <f>+E40*D40</f>
        <v>1.6</v>
      </c>
      <c r="G40" s="198">
        <f>+C40*F40*B40</f>
        <v>707.2</v>
      </c>
      <c r="H40" s="371"/>
      <c r="I40" s="364"/>
      <c r="J40" s="365"/>
    </row>
    <row r="41" spans="1:10" ht="16.5" thickBot="1" x14ac:dyDescent="0.3">
      <c r="A41" s="199"/>
      <c r="B41" s="360"/>
      <c r="C41" s="360"/>
      <c r="D41" s="360"/>
      <c r="E41" s="360"/>
      <c r="F41" s="361"/>
      <c r="G41" s="200"/>
      <c r="H41" s="201">
        <f>SUM(G38:G40)</f>
        <v>974.28000000000009</v>
      </c>
      <c r="I41" s="202"/>
      <c r="J41" s="203">
        <v>10714</v>
      </c>
    </row>
    <row r="43" spans="1:10" x14ac:dyDescent="0.25">
      <c r="J43" s="4"/>
    </row>
  </sheetData>
  <mergeCells count="24">
    <mergeCell ref="G21:H21"/>
    <mergeCell ref="A4:J4"/>
    <mergeCell ref="G5:H5"/>
    <mergeCell ref="H6:H9"/>
    <mergeCell ref="I6:J9"/>
    <mergeCell ref="B10:F10"/>
    <mergeCell ref="A12:J12"/>
    <mergeCell ref="G13:H13"/>
    <mergeCell ref="H14:H17"/>
    <mergeCell ref="I14:J17"/>
    <mergeCell ref="B18:F18"/>
    <mergeCell ref="A20:J20"/>
    <mergeCell ref="B41:F41"/>
    <mergeCell ref="I22:J24"/>
    <mergeCell ref="B25:F25"/>
    <mergeCell ref="A27:J27"/>
    <mergeCell ref="G28:H28"/>
    <mergeCell ref="H29:H33"/>
    <mergeCell ref="I29:J33"/>
    <mergeCell ref="B34:F34"/>
    <mergeCell ref="A36:J36"/>
    <mergeCell ref="G37:H37"/>
    <mergeCell ref="H38:H40"/>
    <mergeCell ref="I38:J40"/>
  </mergeCells>
  <pageMargins left="0.7" right="0.7" top="0.78740157499999996" bottom="0.78740157499999996" header="0.3" footer="0.3"/>
  <pageSetup paperSize="9"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G81"/>
  <sheetViews>
    <sheetView topLeftCell="A8" zoomScaleNormal="100" zoomScaleSheetLayoutView="70" workbookViewId="0">
      <selection activeCell="G12" sqref="G12"/>
    </sheetView>
  </sheetViews>
  <sheetFormatPr defaultRowHeight="15" x14ac:dyDescent="0.25"/>
  <cols>
    <col min="1" max="1" width="9.28515625" style="3"/>
    <col min="2" max="2" width="10.5703125" bestFit="1" customWidth="1"/>
    <col min="3" max="3" width="13.7109375" customWidth="1"/>
    <col min="4" max="4" width="10.5703125" customWidth="1"/>
    <col min="5" max="5" width="40.42578125" bestFit="1" customWidth="1"/>
    <col min="6" max="6" width="32.5703125" customWidth="1"/>
    <col min="7" max="7" width="20.140625" style="3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18" bestFit="1" customWidth="1"/>
    <col min="19" max="19" width="14" style="4" customWidth="1"/>
    <col min="20" max="20" width="15.7109375" customWidth="1"/>
    <col min="21" max="21" width="20.5703125" customWidth="1"/>
    <col min="22" max="22" width="18.7109375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 t="s">
        <v>76</v>
      </c>
      <c r="B2" s="116" t="s">
        <v>92</v>
      </c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05">
        <v>1</v>
      </c>
      <c r="B8" s="104" t="s">
        <v>147</v>
      </c>
      <c r="C8" s="143" t="s">
        <v>607</v>
      </c>
      <c r="D8" s="155" t="s">
        <v>417</v>
      </c>
      <c r="E8" s="252" t="s">
        <v>113</v>
      </c>
      <c r="F8" s="255" t="s">
        <v>196</v>
      </c>
      <c r="G8" s="253" t="s">
        <v>7</v>
      </c>
      <c r="H8" s="104">
        <v>22.15</v>
      </c>
      <c r="I8" s="102"/>
      <c r="J8" s="102"/>
      <c r="K8" s="102"/>
      <c r="L8" s="102"/>
      <c r="M8" s="102"/>
      <c r="N8" s="102">
        <v>1</v>
      </c>
      <c r="O8" s="102"/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25.841666666666665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05">
        <v>2</v>
      </c>
      <c r="B9" s="104" t="s">
        <v>148</v>
      </c>
      <c r="C9" s="143" t="s">
        <v>607</v>
      </c>
      <c r="D9" s="152" t="s">
        <v>418</v>
      </c>
      <c r="E9" s="252" t="s">
        <v>114</v>
      </c>
      <c r="F9" s="255" t="s">
        <v>196</v>
      </c>
      <c r="G9" s="253" t="s">
        <v>6</v>
      </c>
      <c r="H9" s="104">
        <v>83.23</v>
      </c>
      <c r="I9" s="102"/>
      <c r="J9" s="103">
        <v>1</v>
      </c>
      <c r="K9" s="103"/>
      <c r="L9" s="103"/>
      <c r="M9" s="103">
        <v>1</v>
      </c>
      <c r="N9" s="103">
        <v>1</v>
      </c>
      <c r="O9" s="103">
        <v>1</v>
      </c>
      <c r="P9" s="103">
        <v>1</v>
      </c>
      <c r="Q9" s="103"/>
      <c r="R9" s="122">
        <f>IFERROR(VLOOKUP(G9,'Úklid kategorie'!$E$5:$F$11,2,FALSE),"Není kategorie")</f>
        <v>0</v>
      </c>
      <c r="S9" s="107">
        <f t="shared" ref="S9:S40" si="0">(H9*I9*30.4167)+(H9*J9*21)+(H9*K9*4.3452)+(H9*L9*4.3452)+(H9*M9*4.3452)+H9*N9+(H9*O9/3)+(H9*P9/6)+(H9*Q9/12)</f>
        <v>2234.325996</v>
      </c>
      <c r="T9" s="108">
        <f t="shared" ref="T9:T56" si="1">R9*S9</f>
        <v>0</v>
      </c>
      <c r="U9" s="108">
        <f t="shared" ref="U9:U56" si="2">T9*12</f>
        <v>0</v>
      </c>
      <c r="V9" s="109">
        <f t="shared" ref="V9:V56" si="3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05">
        <v>3</v>
      </c>
      <c r="B10" s="104" t="s">
        <v>149</v>
      </c>
      <c r="C10" s="143" t="s">
        <v>607</v>
      </c>
      <c r="D10" s="155" t="s">
        <v>419</v>
      </c>
      <c r="E10" s="252" t="s">
        <v>115</v>
      </c>
      <c r="F10" s="255" t="s">
        <v>197</v>
      </c>
      <c r="G10" s="253" t="s">
        <v>6</v>
      </c>
      <c r="H10" s="104">
        <v>60.26</v>
      </c>
      <c r="I10" s="102"/>
      <c r="J10" s="103">
        <v>1</v>
      </c>
      <c r="K10" s="103"/>
      <c r="L10" s="103"/>
      <c r="M10" s="103">
        <v>1</v>
      </c>
      <c r="N10" s="103">
        <v>1</v>
      </c>
      <c r="O10" s="103">
        <v>1</v>
      </c>
      <c r="P10" s="103">
        <v>1</v>
      </c>
      <c r="Q10" s="102"/>
      <c r="R10" s="122">
        <f>IFERROR(VLOOKUP(G10,'Úklid kategorie'!$E$5:$F$11,2,FALSE),"Není kategorie")</f>
        <v>0</v>
      </c>
      <c r="S10" s="107">
        <f t="shared" si="0"/>
        <v>1617.691752</v>
      </c>
      <c r="T10" s="108">
        <f t="shared" si="1"/>
        <v>0</v>
      </c>
      <c r="U10" s="108">
        <f t="shared" si="2"/>
        <v>0</v>
      </c>
      <c r="V10" s="109">
        <f t="shared" si="3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05">
        <v>4</v>
      </c>
      <c r="B11" s="104" t="s">
        <v>150</v>
      </c>
      <c r="C11" s="143" t="s">
        <v>607</v>
      </c>
      <c r="D11" s="152" t="s">
        <v>420</v>
      </c>
      <c r="E11" s="252" t="s">
        <v>116</v>
      </c>
      <c r="F11" s="255" t="s">
        <v>198</v>
      </c>
      <c r="G11" s="253" t="s">
        <v>6</v>
      </c>
      <c r="H11" s="104">
        <v>19.899999999999999</v>
      </c>
      <c r="I11" s="90"/>
      <c r="J11" s="103">
        <v>1</v>
      </c>
      <c r="K11" s="103"/>
      <c r="L11" s="103"/>
      <c r="M11" s="103">
        <v>1</v>
      </c>
      <c r="N11" s="103">
        <v>1</v>
      </c>
      <c r="O11" s="103">
        <v>1</v>
      </c>
      <c r="P11" s="103">
        <v>1</v>
      </c>
      <c r="Q11" s="90"/>
      <c r="R11" s="122">
        <f>IFERROR(VLOOKUP(G11,'Úklid kategorie'!$E$5:$F$11,2,FALSE),"Není kategorie")</f>
        <v>0</v>
      </c>
      <c r="S11" s="107">
        <f t="shared" si="0"/>
        <v>534.21947999999998</v>
      </c>
      <c r="T11" s="108">
        <f t="shared" si="1"/>
        <v>0</v>
      </c>
      <c r="U11" s="108">
        <f t="shared" si="2"/>
        <v>0</v>
      </c>
      <c r="V11" s="109">
        <f t="shared" si="3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05">
        <v>5</v>
      </c>
      <c r="B12" s="104" t="s">
        <v>151</v>
      </c>
      <c r="C12" s="143" t="s">
        <v>607</v>
      </c>
      <c r="D12" s="155" t="s">
        <v>421</v>
      </c>
      <c r="E12" s="252" t="s">
        <v>117</v>
      </c>
      <c r="F12" s="255" t="s">
        <v>197</v>
      </c>
      <c r="G12" s="253" t="s">
        <v>6</v>
      </c>
      <c r="H12" s="104">
        <v>41.76</v>
      </c>
      <c r="I12" s="102"/>
      <c r="J12" s="103">
        <v>1</v>
      </c>
      <c r="K12" s="103"/>
      <c r="L12" s="103"/>
      <c r="M12" s="103">
        <v>1</v>
      </c>
      <c r="N12" s="103">
        <v>1</v>
      </c>
      <c r="O12" s="103">
        <v>1</v>
      </c>
      <c r="P12" s="103">
        <v>1</v>
      </c>
      <c r="Q12" s="93"/>
      <c r="R12" s="122">
        <f>IFERROR(VLOOKUP(G12,'Úklid kategorie'!$E$5:$F$11,2,FALSE),"Není kategorie")</f>
        <v>0</v>
      </c>
      <c r="S12" s="107">
        <f t="shared" si="0"/>
        <v>1121.055552</v>
      </c>
      <c r="T12" s="108">
        <f t="shared" si="1"/>
        <v>0</v>
      </c>
      <c r="U12" s="108">
        <f t="shared" si="2"/>
        <v>0</v>
      </c>
      <c r="V12" s="109">
        <f t="shared" si="3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05">
        <v>6</v>
      </c>
      <c r="B13" s="104" t="s">
        <v>152</v>
      </c>
      <c r="C13" s="143" t="s">
        <v>607</v>
      </c>
      <c r="D13" s="152" t="s">
        <v>422</v>
      </c>
      <c r="E13" s="252" t="s">
        <v>118</v>
      </c>
      <c r="F13" s="255" t="s">
        <v>198</v>
      </c>
      <c r="G13" s="253" t="s">
        <v>5</v>
      </c>
      <c r="H13" s="104">
        <v>15.81</v>
      </c>
      <c r="I13" s="102"/>
      <c r="J13" s="103">
        <v>1</v>
      </c>
      <c r="K13" s="103"/>
      <c r="L13" s="103"/>
      <c r="M13" s="103">
        <v>1</v>
      </c>
      <c r="N13" s="103">
        <v>1</v>
      </c>
      <c r="O13" s="103">
        <v>1</v>
      </c>
      <c r="P13" s="103">
        <v>1</v>
      </c>
      <c r="Q13" s="93"/>
      <c r="R13" s="122">
        <f>IFERROR(VLOOKUP(G13,'Úklid kategorie'!$E$5:$F$11,2,FALSE),"Není kategorie")</f>
        <v>0</v>
      </c>
      <c r="S13" s="107">
        <f t="shared" ref="S13" si="4">(H13*I13*30.4167)+(H13*J13*21)+(H13*K13*4.3452)+(H13*L13*4.3452)+(H13*M13*4.3452)+H13*N13+(H13*O13/3)+(H13*P13/6)+(H13*Q13/12)</f>
        <v>424.42261199999996</v>
      </c>
      <c r="T13" s="108">
        <f t="shared" si="1"/>
        <v>0</v>
      </c>
      <c r="U13" s="108">
        <f t="shared" si="2"/>
        <v>0</v>
      </c>
      <c r="V13" s="109">
        <f t="shared" si="3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05">
        <v>7</v>
      </c>
      <c r="B14" s="104" t="s">
        <v>153</v>
      </c>
      <c r="C14" s="143" t="s">
        <v>607</v>
      </c>
      <c r="D14" s="155" t="s">
        <v>423</v>
      </c>
      <c r="E14" s="252" t="s">
        <v>119</v>
      </c>
      <c r="F14" s="255" t="s">
        <v>199</v>
      </c>
      <c r="G14" s="253" t="s">
        <v>5</v>
      </c>
      <c r="H14" s="104">
        <v>19.87</v>
      </c>
      <c r="I14" s="102"/>
      <c r="J14" s="103">
        <v>1</v>
      </c>
      <c r="K14" s="103"/>
      <c r="L14" s="103"/>
      <c r="M14" s="103">
        <v>1</v>
      </c>
      <c r="N14" s="103">
        <v>1</v>
      </c>
      <c r="O14" s="103">
        <v>1</v>
      </c>
      <c r="P14" s="103">
        <v>1</v>
      </c>
      <c r="Q14" s="102"/>
      <c r="R14" s="122">
        <f>IFERROR(VLOOKUP(G14,'Úklid kategorie'!$E$5:$F$11,2,FALSE),"Není kategorie")</f>
        <v>0</v>
      </c>
      <c r="S14" s="107">
        <f t="shared" si="0"/>
        <v>533.41412400000002</v>
      </c>
      <c r="T14" s="108">
        <f t="shared" si="1"/>
        <v>0</v>
      </c>
      <c r="U14" s="108">
        <f t="shared" si="2"/>
        <v>0</v>
      </c>
      <c r="V14" s="109">
        <f t="shared" si="3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05">
        <v>8</v>
      </c>
      <c r="B15" s="104" t="s">
        <v>154</v>
      </c>
      <c r="C15" s="143" t="s">
        <v>607</v>
      </c>
      <c r="D15" s="152" t="s">
        <v>424</v>
      </c>
      <c r="E15" s="252" t="s">
        <v>120</v>
      </c>
      <c r="F15" s="255" t="s">
        <v>198</v>
      </c>
      <c r="G15" s="253" t="s">
        <v>6</v>
      </c>
      <c r="H15" s="104">
        <v>20.14</v>
      </c>
      <c r="I15" s="90"/>
      <c r="J15" s="103">
        <v>1</v>
      </c>
      <c r="K15" s="103"/>
      <c r="L15" s="103"/>
      <c r="M15" s="103">
        <v>1</v>
      </c>
      <c r="N15" s="103">
        <v>1</v>
      </c>
      <c r="O15" s="103">
        <v>1</v>
      </c>
      <c r="P15" s="103">
        <v>1</v>
      </c>
      <c r="Q15" s="93"/>
      <c r="R15" s="122">
        <f>IFERROR(VLOOKUP(G15,'Úklid kategorie'!$E$5:$F$11,2,FALSE),"Není kategorie")</f>
        <v>0</v>
      </c>
      <c r="S15" s="107">
        <f t="shared" si="0"/>
        <v>540.66232800000012</v>
      </c>
      <c r="T15" s="108">
        <f t="shared" si="1"/>
        <v>0</v>
      </c>
      <c r="U15" s="108">
        <f t="shared" si="2"/>
        <v>0</v>
      </c>
      <c r="V15" s="109">
        <f t="shared" si="3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05">
        <v>9</v>
      </c>
      <c r="B16" s="104" t="s">
        <v>155</v>
      </c>
      <c r="C16" s="143" t="s">
        <v>607</v>
      </c>
      <c r="D16" s="155" t="s">
        <v>425</v>
      </c>
      <c r="E16" s="252" t="s">
        <v>121</v>
      </c>
      <c r="F16" s="255" t="s">
        <v>200</v>
      </c>
      <c r="G16" s="253" t="s">
        <v>6</v>
      </c>
      <c r="H16" s="104">
        <v>62.88</v>
      </c>
      <c r="I16" s="102"/>
      <c r="J16" s="103">
        <v>1</v>
      </c>
      <c r="K16" s="103"/>
      <c r="L16" s="103"/>
      <c r="M16" s="103">
        <v>1</v>
      </c>
      <c r="N16" s="103">
        <v>1</v>
      </c>
      <c r="O16" s="103">
        <v>1</v>
      </c>
      <c r="P16" s="103">
        <v>1</v>
      </c>
      <c r="Q16" s="102"/>
      <c r="R16" s="122">
        <f>IFERROR(VLOOKUP(G16,'Úklid kategorie'!$E$5:$F$11,2,FALSE),"Není kategorie")</f>
        <v>0</v>
      </c>
      <c r="S16" s="107">
        <f t="shared" si="0"/>
        <v>1688.0261760000003</v>
      </c>
      <c r="T16" s="108">
        <f t="shared" si="1"/>
        <v>0</v>
      </c>
      <c r="U16" s="108">
        <f t="shared" si="2"/>
        <v>0</v>
      </c>
      <c r="V16" s="109">
        <f t="shared" si="3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ht="30" x14ac:dyDescent="0.25">
      <c r="A17" s="105">
        <v>10</v>
      </c>
      <c r="B17" s="104" t="s">
        <v>156</v>
      </c>
      <c r="C17" s="143" t="s">
        <v>607</v>
      </c>
      <c r="D17" s="152" t="s">
        <v>426</v>
      </c>
      <c r="E17" s="252" t="s">
        <v>122</v>
      </c>
      <c r="F17" s="255" t="s">
        <v>201</v>
      </c>
      <c r="G17" s="253" t="s">
        <v>6</v>
      </c>
      <c r="H17" s="104">
        <v>9.15</v>
      </c>
      <c r="I17" s="102"/>
      <c r="J17" s="103">
        <v>1</v>
      </c>
      <c r="K17" s="103"/>
      <c r="L17" s="103"/>
      <c r="M17" s="103">
        <v>1</v>
      </c>
      <c r="N17" s="103">
        <v>1</v>
      </c>
      <c r="O17" s="103">
        <v>1</v>
      </c>
      <c r="P17" s="103">
        <v>1</v>
      </c>
      <c r="Q17" s="102"/>
      <c r="R17" s="122">
        <f>IFERROR(VLOOKUP(G17,'Úklid kategorie'!$E$5:$F$11,2,FALSE),"Není kategorie")</f>
        <v>0</v>
      </c>
      <c r="S17" s="107">
        <f t="shared" si="0"/>
        <v>245.63358000000002</v>
      </c>
      <c r="T17" s="108">
        <f t="shared" si="1"/>
        <v>0</v>
      </c>
      <c r="U17" s="108">
        <f t="shared" si="2"/>
        <v>0</v>
      </c>
      <c r="V17" s="109">
        <f t="shared" si="3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05">
        <v>11</v>
      </c>
      <c r="B18" s="104" t="s">
        <v>157</v>
      </c>
      <c r="C18" s="143" t="s">
        <v>607</v>
      </c>
      <c r="D18" s="155" t="s">
        <v>615</v>
      </c>
      <c r="E18" s="252" t="s">
        <v>123</v>
      </c>
      <c r="F18" s="255" t="s">
        <v>198</v>
      </c>
      <c r="G18" s="253" t="s">
        <v>2</v>
      </c>
      <c r="H18" s="104">
        <v>4.18</v>
      </c>
      <c r="I18" s="103"/>
      <c r="J18" s="103">
        <v>1</v>
      </c>
      <c r="K18" s="103"/>
      <c r="L18" s="103"/>
      <c r="M18" s="103">
        <v>1</v>
      </c>
      <c r="N18" s="103">
        <v>1</v>
      </c>
      <c r="O18" s="103"/>
      <c r="P18" s="103">
        <v>1</v>
      </c>
      <c r="Q18" s="103"/>
      <c r="R18" s="122">
        <f>IFERROR(VLOOKUP(G18,'Úklid kategorie'!$E$5:$F$11,2,FALSE),"Není kategorie")</f>
        <v>0</v>
      </c>
      <c r="S18" s="107">
        <f>(H18*I18*30.4167)+(H18*J18*21)+(H18*K18*4.3452)+(H18*L18*4.3452)+(H18*M18*4.3452)+H18*N18+(H18*O18/3)+(H18*P18/6)+(H18*Q18/12)</f>
        <v>110.81960266666668</v>
      </c>
      <c r="T18" s="108">
        <f t="shared" si="1"/>
        <v>0</v>
      </c>
      <c r="U18" s="108">
        <f t="shared" si="2"/>
        <v>0</v>
      </c>
      <c r="V18" s="109">
        <f t="shared" si="3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05">
        <v>12</v>
      </c>
      <c r="B19" s="104" t="s">
        <v>158</v>
      </c>
      <c r="C19" s="143" t="s">
        <v>607</v>
      </c>
      <c r="D19" s="152" t="s">
        <v>616</v>
      </c>
      <c r="E19" s="252" t="s">
        <v>124</v>
      </c>
      <c r="F19" s="255" t="s">
        <v>196</v>
      </c>
      <c r="G19" s="253" t="s">
        <v>2</v>
      </c>
      <c r="H19" s="104">
        <v>63.63</v>
      </c>
      <c r="I19" s="103"/>
      <c r="J19" s="103">
        <v>1</v>
      </c>
      <c r="K19" s="103"/>
      <c r="L19" s="103"/>
      <c r="M19" s="103">
        <v>1</v>
      </c>
      <c r="N19" s="103">
        <v>1</v>
      </c>
      <c r="O19" s="103"/>
      <c r="P19" s="103">
        <v>1</v>
      </c>
      <c r="Q19" s="103"/>
      <c r="R19" s="122">
        <f>IFERROR(VLOOKUP(G19,'Úklid kategorie'!$E$5:$F$11,2,FALSE),"Není kategorie")</f>
        <v>0</v>
      </c>
      <c r="S19" s="107">
        <f t="shared" si="0"/>
        <v>1686.9500760000001</v>
      </c>
      <c r="T19" s="108">
        <f t="shared" si="1"/>
        <v>0</v>
      </c>
      <c r="U19" s="108">
        <f t="shared" si="2"/>
        <v>0</v>
      </c>
      <c r="V19" s="109">
        <f t="shared" si="3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05">
        <v>13</v>
      </c>
      <c r="B20" s="104" t="s">
        <v>159</v>
      </c>
      <c r="C20" s="143" t="s">
        <v>607</v>
      </c>
      <c r="D20" s="155" t="s">
        <v>617</v>
      </c>
      <c r="E20" s="252" t="s">
        <v>125</v>
      </c>
      <c r="F20" s="255" t="s">
        <v>202</v>
      </c>
      <c r="G20" s="253" t="s">
        <v>2</v>
      </c>
      <c r="H20" s="104">
        <v>20.85</v>
      </c>
      <c r="I20" s="102"/>
      <c r="J20" s="103">
        <v>1</v>
      </c>
      <c r="K20" s="103"/>
      <c r="L20" s="103"/>
      <c r="M20" s="103">
        <v>1</v>
      </c>
      <c r="N20" s="103">
        <v>1</v>
      </c>
      <c r="O20" s="103"/>
      <c r="P20" s="103">
        <v>1</v>
      </c>
      <c r="Q20" s="102"/>
      <c r="R20" s="122">
        <f>IFERROR(VLOOKUP(G20,'Úklid kategorie'!$E$5:$F$11,2,FALSE),"Není kategorie")</f>
        <v>0</v>
      </c>
      <c r="S20" s="107">
        <f t="shared" si="0"/>
        <v>552.77242000000012</v>
      </c>
      <c r="T20" s="108">
        <f t="shared" si="1"/>
        <v>0</v>
      </c>
      <c r="U20" s="108">
        <f t="shared" si="2"/>
        <v>0</v>
      </c>
      <c r="V20" s="109">
        <f t="shared" si="3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05">
        <v>14</v>
      </c>
      <c r="B21" s="104" t="s">
        <v>160</v>
      </c>
      <c r="C21" s="143" t="s">
        <v>607</v>
      </c>
      <c r="D21" s="152" t="s">
        <v>618</v>
      </c>
      <c r="E21" s="252" t="s">
        <v>126</v>
      </c>
      <c r="F21" s="255"/>
      <c r="G21" s="253"/>
      <c r="H21" s="104"/>
      <c r="I21" s="102"/>
      <c r="J21" s="103"/>
      <c r="K21" s="103"/>
      <c r="L21" s="103"/>
      <c r="M21" s="103"/>
      <c r="N21" s="103"/>
      <c r="O21" s="103"/>
      <c r="P21" s="103"/>
      <c r="Q21" s="90"/>
      <c r="R21" s="122" t="s">
        <v>1145</v>
      </c>
      <c r="S21" s="107">
        <f t="shared" si="0"/>
        <v>0</v>
      </c>
      <c r="T21" s="108">
        <v>0</v>
      </c>
      <c r="U21" s="108">
        <f t="shared" si="2"/>
        <v>0</v>
      </c>
      <c r="V21" s="109">
        <f t="shared" si="3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05">
        <v>15</v>
      </c>
      <c r="B22" s="104" t="s">
        <v>161</v>
      </c>
      <c r="C22" s="143" t="s">
        <v>608</v>
      </c>
      <c r="D22" s="155" t="s">
        <v>445</v>
      </c>
      <c r="E22" s="252" t="s">
        <v>127</v>
      </c>
      <c r="F22" s="255" t="s">
        <v>197</v>
      </c>
      <c r="G22" s="253" t="s">
        <v>6</v>
      </c>
      <c r="H22" s="104">
        <v>62.83</v>
      </c>
      <c r="I22" s="102"/>
      <c r="J22" s="103">
        <v>1</v>
      </c>
      <c r="K22" s="103"/>
      <c r="L22" s="103"/>
      <c r="M22" s="103">
        <v>1</v>
      </c>
      <c r="N22" s="103">
        <v>1</v>
      </c>
      <c r="O22" s="103">
        <v>1</v>
      </c>
      <c r="P22" s="103">
        <v>1</v>
      </c>
      <c r="Q22" s="93"/>
      <c r="R22" s="122">
        <f>IFERROR(VLOOKUP(G22,'Úklid kategorie'!$E$5:$F$11,2,FALSE),"Není kategorie")</f>
        <v>0</v>
      </c>
      <c r="S22" s="107">
        <f t="shared" si="0"/>
        <v>1686.683916</v>
      </c>
      <c r="T22" s="108">
        <f t="shared" si="1"/>
        <v>0</v>
      </c>
      <c r="U22" s="108">
        <f t="shared" si="2"/>
        <v>0</v>
      </c>
      <c r="V22" s="109">
        <f t="shared" si="3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05">
        <v>16</v>
      </c>
      <c r="B23" s="104" t="s">
        <v>162</v>
      </c>
      <c r="C23" s="143" t="s">
        <v>608</v>
      </c>
      <c r="D23" s="152" t="s">
        <v>446</v>
      </c>
      <c r="E23" s="252" t="s">
        <v>128</v>
      </c>
      <c r="F23" s="255" t="s">
        <v>198</v>
      </c>
      <c r="G23" s="253" t="s">
        <v>6</v>
      </c>
      <c r="H23" s="104">
        <v>41.24</v>
      </c>
      <c r="I23" s="102"/>
      <c r="J23" s="103">
        <v>1</v>
      </c>
      <c r="K23" s="103"/>
      <c r="L23" s="103"/>
      <c r="M23" s="103">
        <v>1</v>
      </c>
      <c r="N23" s="103">
        <v>1</v>
      </c>
      <c r="O23" s="103">
        <v>1</v>
      </c>
      <c r="P23" s="103">
        <v>1</v>
      </c>
      <c r="Q23" s="102"/>
      <c r="R23" s="122">
        <f>IFERROR(VLOOKUP(G23,'Úklid kategorie'!$E$5:$F$11,2,FALSE),"Není kategorie")</f>
        <v>0</v>
      </c>
      <c r="S23" s="107">
        <f t="shared" si="0"/>
        <v>1107.0960480000001</v>
      </c>
      <c r="T23" s="108">
        <f t="shared" si="1"/>
        <v>0</v>
      </c>
      <c r="U23" s="108">
        <f t="shared" si="2"/>
        <v>0</v>
      </c>
      <c r="V23" s="109">
        <f t="shared" si="3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05">
        <v>17</v>
      </c>
      <c r="B24" s="104" t="s">
        <v>163</v>
      </c>
      <c r="C24" s="143" t="s">
        <v>608</v>
      </c>
      <c r="D24" s="155" t="s">
        <v>447</v>
      </c>
      <c r="E24" s="252" t="s">
        <v>129</v>
      </c>
      <c r="F24" s="255" t="s">
        <v>197</v>
      </c>
      <c r="G24" s="253" t="s">
        <v>6</v>
      </c>
      <c r="H24" s="104">
        <v>41.24</v>
      </c>
      <c r="I24" s="102"/>
      <c r="J24" s="103">
        <v>1</v>
      </c>
      <c r="K24" s="103"/>
      <c r="L24" s="103"/>
      <c r="M24" s="103">
        <v>1</v>
      </c>
      <c r="N24" s="103">
        <v>1</v>
      </c>
      <c r="O24" s="103">
        <v>1</v>
      </c>
      <c r="P24" s="103">
        <v>1</v>
      </c>
      <c r="Q24" s="103"/>
      <c r="R24" s="122">
        <f>IFERROR(VLOOKUP(G24,'Úklid kategorie'!$E$5:$F$11,2,FALSE),"Není kategorie")</f>
        <v>0</v>
      </c>
      <c r="S24" s="107">
        <f t="shared" si="0"/>
        <v>1107.0960480000001</v>
      </c>
      <c r="T24" s="108">
        <f t="shared" si="1"/>
        <v>0</v>
      </c>
      <c r="U24" s="108">
        <f t="shared" si="2"/>
        <v>0</v>
      </c>
      <c r="V24" s="109">
        <f t="shared" si="3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05">
        <v>18</v>
      </c>
      <c r="B25" s="104" t="s">
        <v>164</v>
      </c>
      <c r="C25" s="143" t="s">
        <v>608</v>
      </c>
      <c r="D25" s="152" t="s">
        <v>448</v>
      </c>
      <c r="E25" s="252" t="s">
        <v>130</v>
      </c>
      <c r="F25" s="255" t="s">
        <v>198</v>
      </c>
      <c r="G25" s="253" t="s">
        <v>6</v>
      </c>
      <c r="H25" s="104">
        <v>41.1</v>
      </c>
      <c r="I25" s="102"/>
      <c r="J25" s="103">
        <v>1</v>
      </c>
      <c r="K25" s="103"/>
      <c r="L25" s="103"/>
      <c r="M25" s="103">
        <v>1</v>
      </c>
      <c r="N25" s="103">
        <v>1</v>
      </c>
      <c r="O25" s="103">
        <v>1</v>
      </c>
      <c r="P25" s="103">
        <v>1</v>
      </c>
      <c r="Q25" s="102"/>
      <c r="R25" s="122">
        <f>IFERROR(VLOOKUP(G25,'Úklid kategorie'!$E$5:$F$11,2,FALSE),"Není kategorie")</f>
        <v>0</v>
      </c>
      <c r="S25" s="107">
        <f t="shared" si="0"/>
        <v>1103.33772</v>
      </c>
      <c r="T25" s="108">
        <f t="shared" si="1"/>
        <v>0</v>
      </c>
      <c r="U25" s="108">
        <f t="shared" si="2"/>
        <v>0</v>
      </c>
      <c r="V25" s="109">
        <f t="shared" si="3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05">
        <v>19</v>
      </c>
      <c r="B26" s="104" t="s">
        <v>165</v>
      </c>
      <c r="C26" s="143" t="s">
        <v>608</v>
      </c>
      <c r="D26" s="155" t="s">
        <v>449</v>
      </c>
      <c r="E26" s="252" t="s">
        <v>131</v>
      </c>
      <c r="F26" s="255" t="s">
        <v>197</v>
      </c>
      <c r="G26" s="253" t="s">
        <v>6</v>
      </c>
      <c r="H26" s="104">
        <v>41.64</v>
      </c>
      <c r="I26" s="103"/>
      <c r="J26" s="103">
        <v>1</v>
      </c>
      <c r="K26" s="103"/>
      <c r="L26" s="103"/>
      <c r="M26" s="103">
        <v>1</v>
      </c>
      <c r="N26" s="103">
        <v>1</v>
      </c>
      <c r="O26" s="103">
        <v>1</v>
      </c>
      <c r="P26" s="103">
        <v>1</v>
      </c>
      <c r="Q26" s="103"/>
      <c r="R26" s="122">
        <f>IFERROR(VLOOKUP(G26,'Úklid kategorie'!$E$5:$F$11,2,FALSE),"Není kategorie")</f>
        <v>0</v>
      </c>
      <c r="S26" s="107">
        <f>(H26*I26*30.4167)+(H26*J26*21)+(H26*K26*4.3452)+(H26*L26*4.3452)+(H26*M26*4.3452)+H26*N26+(H26*O26/3)+(H26*P26/6)+(H26*Q26/12)</f>
        <v>1117.8341280000004</v>
      </c>
      <c r="T26" s="108">
        <f t="shared" si="1"/>
        <v>0</v>
      </c>
      <c r="U26" s="108">
        <f t="shared" si="2"/>
        <v>0</v>
      </c>
      <c r="V26" s="109">
        <f t="shared" si="3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ht="30" x14ac:dyDescent="0.25">
      <c r="A27" s="105">
        <v>20</v>
      </c>
      <c r="B27" s="104" t="s">
        <v>166</v>
      </c>
      <c r="C27" s="143" t="s">
        <v>608</v>
      </c>
      <c r="D27" s="152" t="s">
        <v>450</v>
      </c>
      <c r="E27" s="252" t="s">
        <v>132</v>
      </c>
      <c r="F27" s="255" t="s">
        <v>201</v>
      </c>
      <c r="G27" s="253" t="s">
        <v>6</v>
      </c>
      <c r="H27" s="104">
        <v>34.97</v>
      </c>
      <c r="I27" s="103"/>
      <c r="J27" s="103">
        <v>1</v>
      </c>
      <c r="K27" s="103"/>
      <c r="L27" s="103"/>
      <c r="M27" s="103">
        <v>1</v>
      </c>
      <c r="N27" s="103">
        <v>1</v>
      </c>
      <c r="O27" s="103">
        <v>1</v>
      </c>
      <c r="P27" s="103">
        <v>1</v>
      </c>
      <c r="Q27" s="103"/>
      <c r="R27" s="122">
        <f>IFERROR(VLOOKUP(G27,'Úklid kategorie'!$E$5:$F$11,2,FALSE),"Není kategorie")</f>
        <v>0</v>
      </c>
      <c r="S27" s="107">
        <f t="shared" si="0"/>
        <v>938.77664400000003</v>
      </c>
      <c r="T27" s="108">
        <f t="shared" si="1"/>
        <v>0</v>
      </c>
      <c r="U27" s="108">
        <f t="shared" si="2"/>
        <v>0</v>
      </c>
      <c r="V27" s="109">
        <f t="shared" si="3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05">
        <v>21</v>
      </c>
      <c r="B28" s="104" t="s">
        <v>167</v>
      </c>
      <c r="C28" s="143" t="s">
        <v>608</v>
      </c>
      <c r="D28" s="155" t="s">
        <v>619</v>
      </c>
      <c r="E28" s="252" t="s">
        <v>123</v>
      </c>
      <c r="F28" s="255" t="s">
        <v>198</v>
      </c>
      <c r="G28" s="253" t="s">
        <v>2</v>
      </c>
      <c r="H28" s="104">
        <v>5.36</v>
      </c>
      <c r="I28" s="103"/>
      <c r="J28" s="103">
        <v>1</v>
      </c>
      <c r="K28" s="103"/>
      <c r="L28" s="103"/>
      <c r="M28" s="103">
        <v>1</v>
      </c>
      <c r="N28" s="103">
        <v>1</v>
      </c>
      <c r="O28" s="103"/>
      <c r="P28" s="103">
        <v>1</v>
      </c>
      <c r="Q28" s="103"/>
      <c r="R28" s="122">
        <f>IFERROR(VLOOKUP(G28,'Úklid kategorie'!$E$5:$F$11,2,FALSE),"Není kategorie")</f>
        <v>0</v>
      </c>
      <c r="S28" s="107">
        <f t="shared" si="0"/>
        <v>142.10360533333338</v>
      </c>
      <c r="T28" s="108">
        <f t="shared" si="1"/>
        <v>0</v>
      </c>
      <c r="U28" s="108">
        <f t="shared" si="2"/>
        <v>0</v>
      </c>
      <c r="V28" s="109">
        <f t="shared" si="3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05">
        <v>22</v>
      </c>
      <c r="B29" s="104" t="s">
        <v>168</v>
      </c>
      <c r="C29" s="143" t="s">
        <v>608</v>
      </c>
      <c r="D29" s="152" t="s">
        <v>451</v>
      </c>
      <c r="E29" s="252" t="s">
        <v>133</v>
      </c>
      <c r="F29" s="255" t="s">
        <v>198</v>
      </c>
      <c r="G29" s="253" t="s">
        <v>6</v>
      </c>
      <c r="H29" s="104">
        <v>19.32</v>
      </c>
      <c r="I29" s="103"/>
      <c r="J29" s="103">
        <v>1</v>
      </c>
      <c r="K29" s="103"/>
      <c r="L29" s="103"/>
      <c r="M29" s="103">
        <v>1</v>
      </c>
      <c r="N29" s="103">
        <v>1</v>
      </c>
      <c r="O29" s="103"/>
      <c r="P29" s="103">
        <v>1</v>
      </c>
      <c r="Q29" s="103"/>
      <c r="R29" s="122">
        <f>IFERROR(VLOOKUP(G29,'Úklid kategorie'!$E$5:$F$11,2,FALSE),"Není kategorie")</f>
        <v>0</v>
      </c>
      <c r="S29" s="107">
        <f t="shared" si="0"/>
        <v>512.20926399999996</v>
      </c>
      <c r="T29" s="108">
        <f t="shared" si="1"/>
        <v>0</v>
      </c>
      <c r="U29" s="108">
        <f t="shared" si="2"/>
        <v>0</v>
      </c>
      <c r="V29" s="109">
        <f t="shared" si="3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05">
        <v>23</v>
      </c>
      <c r="B30" s="104" t="s">
        <v>169</v>
      </c>
      <c r="C30" s="143" t="s">
        <v>608</v>
      </c>
      <c r="D30" s="155" t="s">
        <v>452</v>
      </c>
      <c r="E30" s="252" t="s">
        <v>134</v>
      </c>
      <c r="F30" s="255"/>
      <c r="G30" s="253"/>
      <c r="H30" s="104"/>
      <c r="I30" s="103"/>
      <c r="J30" s="103"/>
      <c r="K30" s="103"/>
      <c r="L30" s="103"/>
      <c r="M30" s="103"/>
      <c r="N30" s="103"/>
      <c r="O30" s="103"/>
      <c r="P30" s="103"/>
      <c r="Q30" s="103"/>
      <c r="R30" s="122" t="s">
        <v>1145</v>
      </c>
      <c r="S30" s="107">
        <f t="shared" si="0"/>
        <v>0</v>
      </c>
      <c r="T30" s="108">
        <v>0</v>
      </c>
      <c r="U30" s="108">
        <f t="shared" si="2"/>
        <v>0</v>
      </c>
      <c r="V30" s="109">
        <f t="shared" si="3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05">
        <v>24</v>
      </c>
      <c r="B31" s="104" t="s">
        <v>170</v>
      </c>
      <c r="C31" s="143" t="s">
        <v>608</v>
      </c>
      <c r="D31" s="152" t="s">
        <v>453</v>
      </c>
      <c r="E31" s="252" t="s">
        <v>135</v>
      </c>
      <c r="F31" s="255" t="s">
        <v>198</v>
      </c>
      <c r="G31" s="253" t="s">
        <v>6</v>
      </c>
      <c r="H31" s="104">
        <v>20.2</v>
      </c>
      <c r="I31" s="102"/>
      <c r="J31" s="102">
        <v>1</v>
      </c>
      <c r="K31" s="102"/>
      <c r="L31" s="102"/>
      <c r="M31" s="102">
        <v>1</v>
      </c>
      <c r="N31" s="102">
        <v>1</v>
      </c>
      <c r="O31" s="102">
        <v>1</v>
      </c>
      <c r="P31" s="102">
        <v>1</v>
      </c>
      <c r="Q31" s="102"/>
      <c r="R31" s="122">
        <f>IFERROR(VLOOKUP(G31,'Úklid kategorie'!$E$5:$F$11,2,FALSE),"Není kategorie")</f>
        <v>0</v>
      </c>
      <c r="S31" s="107">
        <f t="shared" si="0"/>
        <v>542.27304000000004</v>
      </c>
      <c r="T31" s="108">
        <f t="shared" si="1"/>
        <v>0</v>
      </c>
      <c r="U31" s="108">
        <f t="shared" si="2"/>
        <v>0</v>
      </c>
      <c r="V31" s="109">
        <f t="shared" si="3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ht="30" x14ac:dyDescent="0.25">
      <c r="A32" s="105">
        <v>25</v>
      </c>
      <c r="B32" s="104" t="s">
        <v>171</v>
      </c>
      <c r="C32" s="143" t="s">
        <v>608</v>
      </c>
      <c r="D32" s="155" t="s">
        <v>455</v>
      </c>
      <c r="E32" s="252" t="s">
        <v>136</v>
      </c>
      <c r="F32" s="255" t="s">
        <v>203</v>
      </c>
      <c r="G32" s="253" t="s">
        <v>6</v>
      </c>
      <c r="H32" s="104">
        <v>19.03</v>
      </c>
      <c r="I32" s="103"/>
      <c r="J32" s="102">
        <v>1</v>
      </c>
      <c r="K32" s="102"/>
      <c r="L32" s="102"/>
      <c r="M32" s="102">
        <v>1</v>
      </c>
      <c r="N32" s="102">
        <v>1</v>
      </c>
      <c r="O32" s="102">
        <v>1</v>
      </c>
      <c r="P32" s="102">
        <v>1</v>
      </c>
      <c r="Q32" s="103"/>
      <c r="R32" s="122">
        <f>IFERROR(VLOOKUP(G32,'Úklid kategorie'!$E$5:$F$11,2,FALSE),"Není kategorie")</f>
        <v>0</v>
      </c>
      <c r="S32" s="107">
        <f t="shared" si="0"/>
        <v>510.86415600000004</v>
      </c>
      <c r="T32" s="108">
        <f t="shared" si="1"/>
        <v>0</v>
      </c>
      <c r="U32" s="108">
        <f t="shared" si="2"/>
        <v>0</v>
      </c>
      <c r="V32" s="109">
        <f t="shared" si="3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05">
        <v>26</v>
      </c>
      <c r="B33" s="104" t="s">
        <v>172</v>
      </c>
      <c r="C33" s="143" t="s">
        <v>608</v>
      </c>
      <c r="D33" s="152" t="s">
        <v>620</v>
      </c>
      <c r="E33" s="252" t="s">
        <v>124</v>
      </c>
      <c r="F33" s="255" t="s">
        <v>202</v>
      </c>
      <c r="G33" s="253" t="s">
        <v>2</v>
      </c>
      <c r="H33" s="104">
        <v>64.66</v>
      </c>
      <c r="I33" s="103"/>
      <c r="J33" s="103">
        <v>1</v>
      </c>
      <c r="K33" s="103"/>
      <c r="L33" s="103"/>
      <c r="M33" s="103">
        <v>1</v>
      </c>
      <c r="N33" s="103">
        <v>1</v>
      </c>
      <c r="O33" s="103"/>
      <c r="P33" s="103">
        <v>1</v>
      </c>
      <c r="Q33" s="103"/>
      <c r="R33" s="122">
        <f>IFERROR(VLOOKUP(G33,'Úklid kategorie'!$E$5:$F$11,2,FALSE),"Není kategorie")</f>
        <v>0</v>
      </c>
      <c r="S33" s="107">
        <f t="shared" si="0"/>
        <v>1714.2572986666667</v>
      </c>
      <c r="T33" s="108">
        <f t="shared" si="1"/>
        <v>0</v>
      </c>
      <c r="U33" s="108">
        <f t="shared" si="2"/>
        <v>0</v>
      </c>
      <c r="V33" s="109">
        <f t="shared" si="3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05">
        <v>27</v>
      </c>
      <c r="B34" s="104" t="s">
        <v>173</v>
      </c>
      <c r="C34" s="143" t="s">
        <v>608</v>
      </c>
      <c r="D34" s="155" t="s">
        <v>621</v>
      </c>
      <c r="E34" s="252" t="s">
        <v>125</v>
      </c>
      <c r="F34" s="255" t="s">
        <v>202</v>
      </c>
      <c r="G34" s="253" t="s">
        <v>2</v>
      </c>
      <c r="H34" s="104">
        <v>29</v>
      </c>
      <c r="I34" s="103"/>
      <c r="J34" s="103">
        <v>1</v>
      </c>
      <c r="K34" s="103"/>
      <c r="L34" s="103"/>
      <c r="M34" s="103">
        <v>1</v>
      </c>
      <c r="N34" s="103">
        <v>1</v>
      </c>
      <c r="O34" s="103"/>
      <c r="P34" s="103">
        <v>1</v>
      </c>
      <c r="Q34" s="103"/>
      <c r="R34" s="122">
        <f>IFERROR(VLOOKUP(G34,'Úklid kategorie'!$E$5:$F$11,2,FALSE),"Není kategorie")</f>
        <v>0</v>
      </c>
      <c r="S34" s="107">
        <f t="shared" si="0"/>
        <v>768.84413333333339</v>
      </c>
      <c r="T34" s="108">
        <f t="shared" si="1"/>
        <v>0</v>
      </c>
      <c r="U34" s="108">
        <f t="shared" si="2"/>
        <v>0</v>
      </c>
      <c r="V34" s="109">
        <f t="shared" si="3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05">
        <v>28</v>
      </c>
      <c r="B35" s="104" t="s">
        <v>174</v>
      </c>
      <c r="C35" s="143" t="s">
        <v>609</v>
      </c>
      <c r="D35" s="152" t="s">
        <v>472</v>
      </c>
      <c r="E35" s="252" t="s">
        <v>137</v>
      </c>
      <c r="F35" s="255" t="s">
        <v>199</v>
      </c>
      <c r="G35" s="253" t="s">
        <v>5</v>
      </c>
      <c r="H35" s="104">
        <v>20.260000000000002</v>
      </c>
      <c r="I35" s="103"/>
      <c r="J35" s="103">
        <v>1</v>
      </c>
      <c r="K35" s="103"/>
      <c r="L35" s="103"/>
      <c r="M35" s="103">
        <v>1</v>
      </c>
      <c r="N35" s="103">
        <v>1</v>
      </c>
      <c r="O35" s="103">
        <v>1</v>
      </c>
      <c r="P35" s="103">
        <v>1</v>
      </c>
      <c r="Q35" s="103"/>
      <c r="R35" s="122">
        <f>IFERROR(VLOOKUP(G35,'Úklid kategorie'!$E$5:$F$11,2,FALSE),"Není kategorie")</f>
        <v>0</v>
      </c>
      <c r="S35" s="107">
        <f t="shared" si="0"/>
        <v>543.88375200000007</v>
      </c>
      <c r="T35" s="108">
        <f t="shared" si="1"/>
        <v>0</v>
      </c>
      <c r="U35" s="108">
        <f t="shared" si="2"/>
        <v>0</v>
      </c>
      <c r="V35" s="109">
        <f t="shared" si="3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05">
        <v>29</v>
      </c>
      <c r="B36" s="104" t="s">
        <v>175</v>
      </c>
      <c r="C36" s="143" t="s">
        <v>609</v>
      </c>
      <c r="D36" s="155" t="s">
        <v>473</v>
      </c>
      <c r="E36" s="252" t="s">
        <v>138</v>
      </c>
      <c r="F36" s="255" t="s">
        <v>199</v>
      </c>
      <c r="G36" s="253" t="s">
        <v>5</v>
      </c>
      <c r="H36" s="104">
        <v>19.97</v>
      </c>
      <c r="I36" s="90"/>
      <c r="J36" s="103">
        <v>1</v>
      </c>
      <c r="K36" s="103"/>
      <c r="L36" s="103"/>
      <c r="M36" s="103">
        <v>1</v>
      </c>
      <c r="N36" s="103">
        <v>1</v>
      </c>
      <c r="O36" s="103">
        <v>1</v>
      </c>
      <c r="P36" s="103">
        <v>1</v>
      </c>
      <c r="Q36" s="90"/>
      <c r="R36" s="122">
        <f>IFERROR(VLOOKUP(G36,'Úklid kategorie'!$E$5:$F$11,2,FALSE),"Není kategorie")</f>
        <v>0</v>
      </c>
      <c r="S36" s="107">
        <f t="shared" si="0"/>
        <v>536.09864400000004</v>
      </c>
      <c r="T36" s="108">
        <f t="shared" si="1"/>
        <v>0</v>
      </c>
      <c r="U36" s="108">
        <f t="shared" si="2"/>
        <v>0</v>
      </c>
      <c r="V36" s="109">
        <f t="shared" si="3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05">
        <v>30</v>
      </c>
      <c r="B37" s="104" t="s">
        <v>176</v>
      </c>
      <c r="C37" s="143" t="s">
        <v>609</v>
      </c>
      <c r="D37" s="152" t="s">
        <v>474</v>
      </c>
      <c r="E37" s="252" t="s">
        <v>137</v>
      </c>
      <c r="F37" s="255" t="s">
        <v>199</v>
      </c>
      <c r="G37" s="253" t="s">
        <v>5</v>
      </c>
      <c r="H37" s="104">
        <v>20.52</v>
      </c>
      <c r="I37" s="102"/>
      <c r="J37" s="103">
        <v>1</v>
      </c>
      <c r="K37" s="103"/>
      <c r="L37" s="103"/>
      <c r="M37" s="103">
        <v>1</v>
      </c>
      <c r="N37" s="103">
        <v>1</v>
      </c>
      <c r="O37" s="103">
        <v>1</v>
      </c>
      <c r="P37" s="103">
        <v>1</v>
      </c>
      <c r="Q37" s="102"/>
      <c r="R37" s="122">
        <f>IFERROR(VLOOKUP(G37,'Úklid kategorie'!$E$5:$F$11,2,FALSE),"Není kategorie")</f>
        <v>0</v>
      </c>
      <c r="S37" s="107">
        <f t="shared" si="0"/>
        <v>550.86350400000003</v>
      </c>
      <c r="T37" s="108">
        <f t="shared" si="1"/>
        <v>0</v>
      </c>
      <c r="U37" s="108">
        <f t="shared" si="2"/>
        <v>0</v>
      </c>
      <c r="V37" s="109">
        <f t="shared" si="3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x14ac:dyDescent="0.25">
      <c r="A38" s="105">
        <v>31</v>
      </c>
      <c r="B38" s="104" t="s">
        <v>177</v>
      </c>
      <c r="C38" s="143" t="s">
        <v>609</v>
      </c>
      <c r="D38" s="155" t="s">
        <v>475</v>
      </c>
      <c r="E38" s="252" t="s">
        <v>139</v>
      </c>
      <c r="F38" s="255" t="s">
        <v>199</v>
      </c>
      <c r="G38" s="253" t="s">
        <v>5</v>
      </c>
      <c r="H38" s="104">
        <v>20.149999999999999</v>
      </c>
      <c r="I38" s="102"/>
      <c r="J38" s="103">
        <v>1</v>
      </c>
      <c r="K38" s="103"/>
      <c r="L38" s="103"/>
      <c r="M38" s="103">
        <v>1</v>
      </c>
      <c r="N38" s="103">
        <v>1</v>
      </c>
      <c r="O38" s="103">
        <v>1</v>
      </c>
      <c r="P38" s="103">
        <v>1</v>
      </c>
      <c r="Q38" s="102"/>
      <c r="R38" s="122">
        <f>IFERROR(VLOOKUP(G38,'Úklid kategorie'!$E$5:$F$11,2,FALSE),"Není kategorie")</f>
        <v>0</v>
      </c>
      <c r="S38" s="107">
        <f t="shared" si="0"/>
        <v>540.93078000000003</v>
      </c>
      <c r="T38" s="108">
        <f t="shared" si="1"/>
        <v>0</v>
      </c>
      <c r="U38" s="108">
        <f t="shared" si="2"/>
        <v>0</v>
      </c>
      <c r="V38" s="109">
        <f t="shared" si="3"/>
        <v>0</v>
      </c>
      <c r="AH38" s="2"/>
      <c r="AI38" s="2"/>
      <c r="AJ38" s="2"/>
      <c r="AQ38" s="2"/>
      <c r="AR38" s="2"/>
      <c r="AS38" s="2"/>
      <c r="BA38" s="2"/>
      <c r="BB38" s="2"/>
      <c r="BC38" s="2"/>
    </row>
    <row r="39" spans="1:55" x14ac:dyDescent="0.25">
      <c r="A39" s="105">
        <v>32</v>
      </c>
      <c r="B39" s="104" t="s">
        <v>178</v>
      </c>
      <c r="C39" s="143" t="s">
        <v>609</v>
      </c>
      <c r="D39" s="152" t="s">
        <v>476</v>
      </c>
      <c r="E39" s="252" t="s">
        <v>140</v>
      </c>
      <c r="F39" s="255" t="s">
        <v>199</v>
      </c>
      <c r="G39" s="253" t="s">
        <v>5</v>
      </c>
      <c r="H39" s="104">
        <v>20.93</v>
      </c>
      <c r="I39" s="103"/>
      <c r="J39" s="103">
        <v>1</v>
      </c>
      <c r="K39" s="103"/>
      <c r="L39" s="103"/>
      <c r="M39" s="103">
        <v>1</v>
      </c>
      <c r="N39" s="103">
        <v>1</v>
      </c>
      <c r="O39" s="103">
        <v>1</v>
      </c>
      <c r="P39" s="103">
        <v>1</v>
      </c>
      <c r="Q39" s="103"/>
      <c r="R39" s="122">
        <f>IFERROR(VLOOKUP(G39,'Úklid kategorie'!$E$5:$F$11,2,FALSE),"Není kategorie")</f>
        <v>0</v>
      </c>
      <c r="S39" s="107">
        <f t="shared" si="0"/>
        <v>561.87003599999991</v>
      </c>
      <c r="T39" s="108">
        <f t="shared" si="1"/>
        <v>0</v>
      </c>
      <c r="U39" s="108">
        <f t="shared" si="2"/>
        <v>0</v>
      </c>
      <c r="V39" s="109">
        <f t="shared" si="3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05">
        <v>33</v>
      </c>
      <c r="B40" s="104" t="s">
        <v>179</v>
      </c>
      <c r="C40" s="143" t="s">
        <v>609</v>
      </c>
      <c r="D40" s="155" t="s">
        <v>477</v>
      </c>
      <c r="E40" s="252" t="s">
        <v>141</v>
      </c>
      <c r="F40" s="255" t="s">
        <v>199</v>
      </c>
      <c r="G40" s="253" t="s">
        <v>5</v>
      </c>
      <c r="H40" s="104">
        <v>62.29</v>
      </c>
      <c r="I40" s="103"/>
      <c r="J40" s="103">
        <v>1</v>
      </c>
      <c r="K40" s="103"/>
      <c r="L40" s="103"/>
      <c r="M40" s="103">
        <v>1</v>
      </c>
      <c r="N40" s="103">
        <v>1</v>
      </c>
      <c r="O40" s="103">
        <v>1</v>
      </c>
      <c r="P40" s="103">
        <v>1</v>
      </c>
      <c r="Q40" s="103"/>
      <c r="R40" s="122">
        <f>IFERROR(VLOOKUP(G40,'Úklid kategorie'!$E$5:$F$11,2,FALSE),"Není kategorie")</f>
        <v>0</v>
      </c>
      <c r="S40" s="107">
        <f t="shared" si="0"/>
        <v>1672.187508</v>
      </c>
      <c r="T40" s="108">
        <f t="shared" si="1"/>
        <v>0</v>
      </c>
      <c r="U40" s="108">
        <f t="shared" si="2"/>
        <v>0</v>
      </c>
      <c r="V40" s="109">
        <f t="shared" si="3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05">
        <v>34</v>
      </c>
      <c r="B41" s="104" t="s">
        <v>180</v>
      </c>
      <c r="C41" s="143" t="s">
        <v>609</v>
      </c>
      <c r="D41" s="152" t="s">
        <v>478</v>
      </c>
      <c r="E41" s="252" t="s">
        <v>140</v>
      </c>
      <c r="F41" s="255" t="s">
        <v>199</v>
      </c>
      <c r="G41" s="253" t="s">
        <v>5</v>
      </c>
      <c r="H41" s="104">
        <v>20.54</v>
      </c>
      <c r="I41" s="103"/>
      <c r="J41" s="103">
        <v>1</v>
      </c>
      <c r="K41" s="103"/>
      <c r="L41" s="103"/>
      <c r="M41" s="103">
        <v>1</v>
      </c>
      <c r="N41" s="103">
        <v>1</v>
      </c>
      <c r="O41" s="103">
        <v>1</v>
      </c>
      <c r="P41" s="103">
        <v>1</v>
      </c>
      <c r="Q41" s="103"/>
      <c r="R41" s="122">
        <f>IFERROR(VLOOKUP(G41,'Úklid kategorie'!$E$5:$F$11,2,FALSE),"Není kategorie")</f>
        <v>0</v>
      </c>
      <c r="S41" s="107">
        <f t="shared" ref="S41:S56" si="5">(H41*I41*30.4167)+(H41*J41*21)+(H41*K41*4.3452)+(H41*L41*4.3452)+(H41*M41*4.3452)+H41*N41+(H41*O41/3)+(H41*P41/6)+(H41*Q41/12)</f>
        <v>551.40040799999997</v>
      </c>
      <c r="T41" s="108">
        <f t="shared" si="1"/>
        <v>0</v>
      </c>
      <c r="U41" s="108">
        <f t="shared" si="2"/>
        <v>0</v>
      </c>
      <c r="V41" s="109">
        <f t="shared" si="3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05">
        <v>35</v>
      </c>
      <c r="B42" s="104" t="s">
        <v>181</v>
      </c>
      <c r="C42" s="143" t="s">
        <v>609</v>
      </c>
      <c r="D42" s="155" t="s">
        <v>479</v>
      </c>
      <c r="E42" s="252" t="s">
        <v>141</v>
      </c>
      <c r="F42" s="255" t="s">
        <v>199</v>
      </c>
      <c r="G42" s="253" t="s">
        <v>5</v>
      </c>
      <c r="H42" s="104">
        <v>60.2</v>
      </c>
      <c r="I42" s="103"/>
      <c r="J42" s="103">
        <v>1</v>
      </c>
      <c r="K42" s="103"/>
      <c r="L42" s="103"/>
      <c r="M42" s="103">
        <v>1</v>
      </c>
      <c r="N42" s="103">
        <v>1</v>
      </c>
      <c r="O42" s="103">
        <v>1</v>
      </c>
      <c r="P42" s="103">
        <v>1</v>
      </c>
      <c r="Q42" s="102"/>
      <c r="R42" s="122">
        <f>IFERROR(VLOOKUP(G42,'Úklid kategorie'!$E$5:$F$11,2,FALSE),"Není kategorie")</f>
        <v>0</v>
      </c>
      <c r="S42" s="107">
        <f t="shared" si="5"/>
        <v>1616.08104</v>
      </c>
      <c r="T42" s="108">
        <f t="shared" si="1"/>
        <v>0</v>
      </c>
      <c r="U42" s="108">
        <f t="shared" si="2"/>
        <v>0</v>
      </c>
      <c r="V42" s="109">
        <f t="shared" si="3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05">
        <v>36</v>
      </c>
      <c r="B43" s="104" t="s">
        <v>182</v>
      </c>
      <c r="C43" s="143" t="s">
        <v>609</v>
      </c>
      <c r="D43" s="152" t="s">
        <v>480</v>
      </c>
      <c r="E43" s="252" t="s">
        <v>141</v>
      </c>
      <c r="F43" s="255" t="s">
        <v>199</v>
      </c>
      <c r="G43" s="253" t="s">
        <v>5</v>
      </c>
      <c r="H43" s="104">
        <v>20.91</v>
      </c>
      <c r="I43" s="103"/>
      <c r="J43" s="103">
        <v>1</v>
      </c>
      <c r="K43" s="103"/>
      <c r="L43" s="103"/>
      <c r="M43" s="103">
        <v>1</v>
      </c>
      <c r="N43" s="103">
        <v>1</v>
      </c>
      <c r="O43" s="103">
        <v>1</v>
      </c>
      <c r="P43" s="103">
        <v>1</v>
      </c>
      <c r="Q43" s="102"/>
      <c r="R43" s="122">
        <f>IFERROR(VLOOKUP(G43,'Úklid kategorie'!$E$5:$F$11,2,FALSE),"Není kategorie")</f>
        <v>0</v>
      </c>
      <c r="S43" s="107">
        <f t="shared" si="5"/>
        <v>561.33313199999998</v>
      </c>
      <c r="T43" s="108">
        <f t="shared" si="1"/>
        <v>0</v>
      </c>
      <c r="U43" s="108">
        <f t="shared" si="2"/>
        <v>0</v>
      </c>
      <c r="V43" s="109">
        <f t="shared" si="3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05">
        <v>37</v>
      </c>
      <c r="B44" s="104" t="s">
        <v>183</v>
      </c>
      <c r="C44" s="143" t="s">
        <v>609</v>
      </c>
      <c r="D44" s="155" t="s">
        <v>482</v>
      </c>
      <c r="E44" s="252" t="s">
        <v>141</v>
      </c>
      <c r="F44" s="255" t="s">
        <v>199</v>
      </c>
      <c r="G44" s="253" t="s">
        <v>5</v>
      </c>
      <c r="H44" s="104">
        <v>20.83</v>
      </c>
      <c r="I44" s="103"/>
      <c r="J44" s="103">
        <v>1</v>
      </c>
      <c r="K44" s="103"/>
      <c r="L44" s="103"/>
      <c r="M44" s="103">
        <v>1</v>
      </c>
      <c r="N44" s="103">
        <v>1</v>
      </c>
      <c r="O44" s="103">
        <v>1</v>
      </c>
      <c r="P44" s="103">
        <v>1</v>
      </c>
      <c r="Q44" s="102"/>
      <c r="R44" s="122">
        <f>IFERROR(VLOOKUP(G44,'Úklid kategorie'!$E$5:$F$11,2,FALSE),"Není kategorie")</f>
        <v>0</v>
      </c>
      <c r="S44" s="107">
        <f t="shared" si="5"/>
        <v>559.18551600000001</v>
      </c>
      <c r="T44" s="108">
        <f t="shared" si="1"/>
        <v>0</v>
      </c>
      <c r="U44" s="108">
        <f t="shared" si="2"/>
        <v>0</v>
      </c>
      <c r="V44" s="109">
        <f t="shared" si="3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05">
        <v>38</v>
      </c>
      <c r="B45" s="104" t="s">
        <v>184</v>
      </c>
      <c r="C45" s="143" t="s">
        <v>609</v>
      </c>
      <c r="D45" s="152" t="s">
        <v>484</v>
      </c>
      <c r="E45" s="252" t="s">
        <v>141</v>
      </c>
      <c r="F45" s="255" t="s">
        <v>199</v>
      </c>
      <c r="G45" s="253" t="s">
        <v>5</v>
      </c>
      <c r="H45" s="104">
        <v>20.7</v>
      </c>
      <c r="I45" s="103"/>
      <c r="J45" s="103">
        <v>1</v>
      </c>
      <c r="K45" s="103"/>
      <c r="L45" s="103"/>
      <c r="M45" s="103">
        <v>1</v>
      </c>
      <c r="N45" s="103">
        <v>1</v>
      </c>
      <c r="O45" s="103">
        <v>1</v>
      </c>
      <c r="P45" s="103">
        <v>1</v>
      </c>
      <c r="Q45" s="103"/>
      <c r="R45" s="122">
        <f>IFERROR(VLOOKUP(G45,'Úklid kategorie'!$E$5:$F$11,2,FALSE),"Není kategorie")</f>
        <v>0</v>
      </c>
      <c r="S45" s="107">
        <f t="shared" si="5"/>
        <v>555.69564000000003</v>
      </c>
      <c r="T45" s="108">
        <f t="shared" si="1"/>
        <v>0</v>
      </c>
      <c r="U45" s="108">
        <f t="shared" si="2"/>
        <v>0</v>
      </c>
      <c r="V45" s="109">
        <f t="shared" si="3"/>
        <v>0</v>
      </c>
      <c r="W45" s="2"/>
      <c r="AQ45" s="2"/>
      <c r="AR45" s="2"/>
      <c r="AS45" s="2"/>
      <c r="BA45" s="2"/>
      <c r="BB45" s="2"/>
      <c r="BC45" s="2"/>
    </row>
    <row r="46" spans="1:55" x14ac:dyDescent="0.25">
      <c r="A46" s="105">
        <v>39</v>
      </c>
      <c r="B46" s="104" t="s">
        <v>185</v>
      </c>
      <c r="C46" s="143" t="s">
        <v>609</v>
      </c>
      <c r="D46" s="155" t="s">
        <v>486</v>
      </c>
      <c r="E46" s="252" t="s">
        <v>141</v>
      </c>
      <c r="F46" s="255" t="s">
        <v>199</v>
      </c>
      <c r="G46" s="253" t="s">
        <v>5</v>
      </c>
      <c r="H46" s="104">
        <v>19.55</v>
      </c>
      <c r="I46" s="103"/>
      <c r="J46" s="103">
        <v>1</v>
      </c>
      <c r="K46" s="103"/>
      <c r="L46" s="103"/>
      <c r="M46" s="103">
        <v>1</v>
      </c>
      <c r="N46" s="103">
        <v>1</v>
      </c>
      <c r="O46" s="103">
        <v>1</v>
      </c>
      <c r="P46" s="103">
        <v>1</v>
      </c>
      <c r="Q46" s="103"/>
      <c r="R46" s="122">
        <f>IFERROR(VLOOKUP(G46,'Úklid kategorie'!$E$5:$F$11,2,FALSE),"Není kategorie")</f>
        <v>0</v>
      </c>
      <c r="S46" s="107">
        <f t="shared" si="5"/>
        <v>524.82366000000002</v>
      </c>
      <c r="T46" s="108">
        <f t="shared" si="1"/>
        <v>0</v>
      </c>
      <c r="U46" s="108">
        <f t="shared" si="2"/>
        <v>0</v>
      </c>
      <c r="V46" s="109">
        <f t="shared" si="3"/>
        <v>0</v>
      </c>
      <c r="W46" s="2"/>
      <c r="AQ46" s="2"/>
      <c r="AR46" s="2"/>
      <c r="AS46" s="2"/>
      <c r="BA46" s="2"/>
      <c r="BB46" s="2"/>
      <c r="BC46" s="2"/>
    </row>
    <row r="47" spans="1:55" x14ac:dyDescent="0.25">
      <c r="A47" s="105">
        <v>40</v>
      </c>
      <c r="B47" s="104" t="s">
        <v>186</v>
      </c>
      <c r="C47" s="143" t="s">
        <v>609</v>
      </c>
      <c r="D47" s="152" t="s">
        <v>488</v>
      </c>
      <c r="E47" s="252" t="s">
        <v>141</v>
      </c>
      <c r="F47" s="255" t="s">
        <v>199</v>
      </c>
      <c r="G47" s="253" t="s">
        <v>5</v>
      </c>
      <c r="H47" s="104">
        <v>20.29</v>
      </c>
      <c r="I47" s="103"/>
      <c r="J47" s="103">
        <v>1</v>
      </c>
      <c r="K47" s="103"/>
      <c r="L47" s="103"/>
      <c r="M47" s="103">
        <v>1</v>
      </c>
      <c r="N47" s="103">
        <v>1</v>
      </c>
      <c r="O47" s="103">
        <v>1</v>
      </c>
      <c r="P47" s="103">
        <v>1</v>
      </c>
      <c r="Q47" s="103"/>
      <c r="R47" s="122">
        <f>IFERROR(VLOOKUP(G47,'Úklid kategorie'!$E$5:$F$11,2,FALSE),"Není kategorie")</f>
        <v>0</v>
      </c>
      <c r="S47" s="107">
        <f t="shared" si="5"/>
        <v>544.68910799999992</v>
      </c>
      <c r="T47" s="108">
        <f t="shared" si="1"/>
        <v>0</v>
      </c>
      <c r="U47" s="108">
        <f t="shared" si="2"/>
        <v>0</v>
      </c>
      <c r="V47" s="109">
        <f t="shared" si="3"/>
        <v>0</v>
      </c>
      <c r="W47" s="2"/>
      <c r="AH47" s="2"/>
      <c r="AI47" s="2"/>
      <c r="AJ47" s="2"/>
      <c r="AQ47" s="2"/>
      <c r="AR47" s="2"/>
      <c r="AS47" s="2"/>
      <c r="BA47" s="2"/>
      <c r="BB47" s="2"/>
      <c r="BC47" s="2"/>
    </row>
    <row r="48" spans="1:55" x14ac:dyDescent="0.25">
      <c r="A48" s="105">
        <v>41</v>
      </c>
      <c r="B48" s="104" t="s">
        <v>187</v>
      </c>
      <c r="C48" s="143" t="s">
        <v>609</v>
      </c>
      <c r="D48" s="155" t="s">
        <v>490</v>
      </c>
      <c r="E48" s="252" t="s">
        <v>141</v>
      </c>
      <c r="F48" s="255" t="s">
        <v>199</v>
      </c>
      <c r="G48" s="253" t="s">
        <v>5</v>
      </c>
      <c r="H48" s="104">
        <v>19.37</v>
      </c>
      <c r="I48" s="102"/>
      <c r="J48" s="103">
        <v>1</v>
      </c>
      <c r="K48" s="103"/>
      <c r="L48" s="103"/>
      <c r="M48" s="103">
        <v>1</v>
      </c>
      <c r="N48" s="103">
        <v>1</v>
      </c>
      <c r="O48" s="103">
        <v>1</v>
      </c>
      <c r="P48" s="103">
        <v>1</v>
      </c>
      <c r="Q48" s="102"/>
      <c r="R48" s="122">
        <f>IFERROR(VLOOKUP(G48,'Úklid kategorie'!$E$5:$F$11,2,FALSE),"Není kategorie")</f>
        <v>0</v>
      </c>
      <c r="S48" s="107">
        <f t="shared" si="5"/>
        <v>519.99152400000014</v>
      </c>
      <c r="T48" s="108">
        <f t="shared" si="1"/>
        <v>0</v>
      </c>
      <c r="U48" s="108">
        <f t="shared" si="2"/>
        <v>0</v>
      </c>
      <c r="V48" s="109">
        <f t="shared" si="3"/>
        <v>0</v>
      </c>
      <c r="W48" s="2"/>
      <c r="AH48" s="2"/>
      <c r="AI48" s="2"/>
      <c r="AJ48" s="2"/>
      <c r="AQ48" s="2"/>
      <c r="AR48" s="2"/>
      <c r="AS48" s="2"/>
      <c r="BA48" s="2"/>
      <c r="BB48" s="2"/>
      <c r="BC48" s="2"/>
    </row>
    <row r="49" spans="1:55" s="91" customFormat="1" x14ac:dyDescent="0.25">
      <c r="A49" s="105">
        <v>42</v>
      </c>
      <c r="B49" s="104" t="s">
        <v>188</v>
      </c>
      <c r="C49" s="143" t="s">
        <v>609</v>
      </c>
      <c r="D49" s="152" t="s">
        <v>622</v>
      </c>
      <c r="E49" s="252" t="s">
        <v>124</v>
      </c>
      <c r="F49" s="255" t="s">
        <v>202</v>
      </c>
      <c r="G49" s="253" t="s">
        <v>2</v>
      </c>
      <c r="H49" s="104">
        <v>71.61</v>
      </c>
      <c r="I49" s="90"/>
      <c r="J49" s="102">
        <v>1</v>
      </c>
      <c r="K49" s="102"/>
      <c r="L49" s="102"/>
      <c r="M49" s="102">
        <v>1</v>
      </c>
      <c r="N49" s="102">
        <v>1</v>
      </c>
      <c r="O49" s="102"/>
      <c r="P49" s="90">
        <v>1</v>
      </c>
      <c r="Q49" s="90"/>
      <c r="R49" s="122">
        <f>IFERROR(VLOOKUP(G49,'Úklid kategorie'!$E$5:$F$11,2,FALSE),"Není kategorie")</f>
        <v>0</v>
      </c>
      <c r="S49" s="107">
        <f t="shared" si="5"/>
        <v>1898.5147719999998</v>
      </c>
      <c r="T49" s="108">
        <f t="shared" si="1"/>
        <v>0</v>
      </c>
      <c r="U49" s="108">
        <f t="shared" si="2"/>
        <v>0</v>
      </c>
      <c r="V49" s="109">
        <f t="shared" si="3"/>
        <v>0</v>
      </c>
      <c r="W49" s="92"/>
      <c r="AH49" s="92"/>
      <c r="AI49" s="92"/>
      <c r="AJ49" s="92"/>
      <c r="AP49" s="92"/>
      <c r="AQ49" s="92"/>
      <c r="AR49" s="92"/>
      <c r="AS49" s="92"/>
      <c r="BA49" s="92"/>
      <c r="BB49" s="92"/>
      <c r="BC49" s="92"/>
    </row>
    <row r="50" spans="1:55" x14ac:dyDescent="0.25">
      <c r="A50" s="105">
        <v>43</v>
      </c>
      <c r="B50" s="104" t="s">
        <v>189</v>
      </c>
      <c r="C50" s="143" t="s">
        <v>609</v>
      </c>
      <c r="D50" s="155" t="s">
        <v>623</v>
      </c>
      <c r="E50" s="252" t="s">
        <v>125</v>
      </c>
      <c r="F50" s="255" t="s">
        <v>202</v>
      </c>
      <c r="G50" s="253" t="s">
        <v>2</v>
      </c>
      <c r="H50" s="104">
        <v>28.94</v>
      </c>
      <c r="I50" s="102"/>
      <c r="J50" s="102">
        <v>1</v>
      </c>
      <c r="K50" s="102"/>
      <c r="L50" s="102"/>
      <c r="M50" s="102">
        <v>1</v>
      </c>
      <c r="N50" s="102">
        <v>1</v>
      </c>
      <c r="O50" s="102"/>
      <c r="P50" s="90">
        <v>1</v>
      </c>
      <c r="Q50" s="102"/>
      <c r="R50" s="122">
        <f>IFERROR(VLOOKUP(G50,'Úklid kategorie'!$E$5:$F$11,2,FALSE),"Není kategorie")</f>
        <v>0</v>
      </c>
      <c r="S50" s="107">
        <f t="shared" si="5"/>
        <v>767.25342133333345</v>
      </c>
      <c r="T50" s="108">
        <f t="shared" si="1"/>
        <v>0</v>
      </c>
      <c r="U50" s="108">
        <f t="shared" si="2"/>
        <v>0</v>
      </c>
      <c r="V50" s="109">
        <f t="shared" si="3"/>
        <v>0</v>
      </c>
      <c r="W50" s="2"/>
      <c r="AH50" s="2"/>
      <c r="AI50" s="2"/>
      <c r="AJ50" s="2"/>
      <c r="AP50" s="2"/>
      <c r="AQ50" s="2"/>
      <c r="AR50" s="2"/>
      <c r="AS50" s="2"/>
      <c r="BA50" s="2"/>
      <c r="BB50" s="2"/>
      <c r="BC50" s="2"/>
    </row>
    <row r="51" spans="1:55" x14ac:dyDescent="0.25">
      <c r="A51" s="105">
        <v>44</v>
      </c>
      <c r="B51" s="104" t="s">
        <v>190</v>
      </c>
      <c r="C51" s="143" t="s">
        <v>610</v>
      </c>
      <c r="D51" s="152" t="s">
        <v>624</v>
      </c>
      <c r="E51" s="252" t="s">
        <v>124</v>
      </c>
      <c r="F51" s="255" t="s">
        <v>202</v>
      </c>
      <c r="G51" s="253" t="s">
        <v>2</v>
      </c>
      <c r="H51" s="104">
        <v>24.16</v>
      </c>
      <c r="I51" s="103"/>
      <c r="J51" s="102">
        <v>1</v>
      </c>
      <c r="K51" s="102"/>
      <c r="L51" s="102"/>
      <c r="M51" s="102">
        <v>1</v>
      </c>
      <c r="N51" s="102">
        <v>1</v>
      </c>
      <c r="O51" s="102"/>
      <c r="P51" s="90">
        <v>1</v>
      </c>
      <c r="Q51" s="103"/>
      <c r="R51" s="122">
        <f>IFERROR(VLOOKUP(G51,'Úklid kategorie'!$E$5:$F$11,2,FALSE),"Není kategorie")</f>
        <v>0</v>
      </c>
      <c r="S51" s="107">
        <f t="shared" si="5"/>
        <v>640.52669866666668</v>
      </c>
      <c r="T51" s="108">
        <f t="shared" si="1"/>
        <v>0</v>
      </c>
      <c r="U51" s="108">
        <f t="shared" si="2"/>
        <v>0</v>
      </c>
      <c r="V51" s="109">
        <f t="shared" si="3"/>
        <v>0</v>
      </c>
      <c r="W51" s="2"/>
      <c r="AH51" s="2"/>
      <c r="AI51" s="2"/>
      <c r="AJ51" s="2"/>
      <c r="AQ51" s="2"/>
      <c r="AR51" s="2"/>
      <c r="AS51" s="2"/>
      <c r="BA51" s="2"/>
      <c r="BB51" s="2"/>
      <c r="BC51" s="2"/>
    </row>
    <row r="52" spans="1:55" x14ac:dyDescent="0.25">
      <c r="A52" s="105">
        <v>45</v>
      </c>
      <c r="B52" s="104" t="s">
        <v>191</v>
      </c>
      <c r="C52" s="143" t="s">
        <v>610</v>
      </c>
      <c r="D52" s="155" t="s">
        <v>625</v>
      </c>
      <c r="E52" s="252" t="s">
        <v>142</v>
      </c>
      <c r="F52" s="255"/>
      <c r="G52" s="253"/>
      <c r="H52" s="104"/>
      <c r="I52" s="103"/>
      <c r="J52" s="103"/>
      <c r="K52" s="103"/>
      <c r="L52" s="103"/>
      <c r="M52" s="103"/>
      <c r="N52" s="103"/>
      <c r="O52" s="103"/>
      <c r="P52" s="103"/>
      <c r="Q52" s="102"/>
      <c r="R52" s="122" t="s">
        <v>1145</v>
      </c>
      <c r="S52" s="107">
        <f t="shared" si="5"/>
        <v>0</v>
      </c>
      <c r="T52" s="108">
        <v>0</v>
      </c>
      <c r="U52" s="108">
        <f t="shared" si="2"/>
        <v>0</v>
      </c>
      <c r="V52" s="109">
        <f t="shared" si="3"/>
        <v>0</v>
      </c>
      <c r="W52" s="2"/>
      <c r="AH52" s="2"/>
      <c r="AI52" s="2"/>
      <c r="AJ52" s="2"/>
      <c r="AQ52" s="2"/>
      <c r="AR52" s="2"/>
      <c r="AS52" s="2"/>
      <c r="BA52" s="2"/>
      <c r="BB52" s="2"/>
      <c r="BC52" s="2"/>
    </row>
    <row r="53" spans="1:55" x14ac:dyDescent="0.25">
      <c r="A53" s="105">
        <v>46</v>
      </c>
      <c r="B53" s="104" t="s">
        <v>192</v>
      </c>
      <c r="C53" s="143" t="s">
        <v>610</v>
      </c>
      <c r="D53" s="152" t="s">
        <v>626</v>
      </c>
      <c r="E53" s="252" t="s">
        <v>143</v>
      </c>
      <c r="F53" s="255" t="s">
        <v>202</v>
      </c>
      <c r="G53" s="253" t="s">
        <v>6</v>
      </c>
      <c r="H53" s="104">
        <v>9.7200000000000006</v>
      </c>
      <c r="I53" s="103"/>
      <c r="J53" s="103">
        <v>1</v>
      </c>
      <c r="K53" s="103"/>
      <c r="L53" s="103"/>
      <c r="M53" s="103">
        <v>1</v>
      </c>
      <c r="N53" s="103">
        <v>1</v>
      </c>
      <c r="O53" s="103"/>
      <c r="P53" s="103">
        <v>1</v>
      </c>
      <c r="Q53" s="90"/>
      <c r="R53" s="122">
        <f>IFERROR(VLOOKUP(G53,'Úklid kategorie'!$E$5:$F$11,2,FALSE),"Není kategorie")</f>
        <v>0</v>
      </c>
      <c r="S53" s="107">
        <f t="shared" si="5"/>
        <v>257.69534400000003</v>
      </c>
      <c r="T53" s="108">
        <f t="shared" si="1"/>
        <v>0</v>
      </c>
      <c r="U53" s="108">
        <f t="shared" si="2"/>
        <v>0</v>
      </c>
      <c r="V53" s="109">
        <f t="shared" si="3"/>
        <v>0</v>
      </c>
      <c r="W53" s="2"/>
      <c r="AH53" s="2"/>
      <c r="AI53" s="2"/>
      <c r="AJ53" s="2"/>
      <c r="AP53" s="2"/>
      <c r="AQ53" s="2"/>
      <c r="AR53" s="2"/>
      <c r="AS53" s="2"/>
      <c r="BA53" s="2"/>
      <c r="BB53" s="2"/>
      <c r="BC53" s="2"/>
    </row>
    <row r="54" spans="1:55" x14ac:dyDescent="0.25">
      <c r="A54" s="105">
        <v>47</v>
      </c>
      <c r="B54" s="104" t="s">
        <v>193</v>
      </c>
      <c r="C54" s="143" t="s">
        <v>610</v>
      </c>
      <c r="D54" s="155" t="s">
        <v>627</v>
      </c>
      <c r="E54" s="252" t="s">
        <v>144</v>
      </c>
      <c r="F54" s="255"/>
      <c r="G54" s="253"/>
      <c r="H54" s="104"/>
      <c r="I54" s="103"/>
      <c r="J54" s="103"/>
      <c r="K54" s="103"/>
      <c r="L54" s="103"/>
      <c r="M54" s="103"/>
      <c r="N54" s="103"/>
      <c r="O54" s="103"/>
      <c r="P54" s="103"/>
      <c r="Q54" s="103"/>
      <c r="R54" s="122" t="s">
        <v>1145</v>
      </c>
      <c r="S54" s="107">
        <f t="shared" si="5"/>
        <v>0</v>
      </c>
      <c r="T54" s="108">
        <v>0</v>
      </c>
      <c r="U54" s="108">
        <f t="shared" si="2"/>
        <v>0</v>
      </c>
      <c r="V54" s="109">
        <f t="shared" si="3"/>
        <v>0</v>
      </c>
      <c r="W54" s="2"/>
      <c r="AH54" s="2"/>
      <c r="AI54" s="2"/>
      <c r="AJ54" s="2"/>
      <c r="AP54" s="2"/>
      <c r="AQ54" s="2"/>
      <c r="AR54" s="2"/>
      <c r="AS54" s="2"/>
      <c r="BA54" s="2"/>
      <c r="BB54" s="2"/>
      <c r="BC54" s="2"/>
    </row>
    <row r="55" spans="1:55" x14ac:dyDescent="0.25">
      <c r="A55" s="105">
        <v>48</v>
      </c>
      <c r="B55" s="104" t="s">
        <v>194</v>
      </c>
      <c r="C55" s="143" t="s">
        <v>610</v>
      </c>
      <c r="D55" s="152" t="s">
        <v>628</v>
      </c>
      <c r="E55" s="252" t="s">
        <v>145</v>
      </c>
      <c r="F55" s="255" t="s">
        <v>197</v>
      </c>
      <c r="G55" s="253" t="s">
        <v>6</v>
      </c>
      <c r="H55" s="104">
        <v>17.53</v>
      </c>
      <c r="I55" s="103"/>
      <c r="J55" s="103">
        <v>1</v>
      </c>
      <c r="K55" s="103"/>
      <c r="L55" s="103"/>
      <c r="M55" s="103">
        <v>1</v>
      </c>
      <c r="N55" s="103">
        <v>1</v>
      </c>
      <c r="O55" s="103">
        <v>1</v>
      </c>
      <c r="P55" s="103">
        <v>1</v>
      </c>
      <c r="Q55" s="102"/>
      <c r="R55" s="122">
        <f>IFERROR(VLOOKUP(G55,'Úklid kategorie'!$E$5:$F$11,2,FALSE),"Není kategorie")</f>
        <v>0</v>
      </c>
      <c r="S55" s="107">
        <f t="shared" si="5"/>
        <v>470.59635600000007</v>
      </c>
      <c r="T55" s="108">
        <f t="shared" si="1"/>
        <v>0</v>
      </c>
      <c r="U55" s="108">
        <f t="shared" si="2"/>
        <v>0</v>
      </c>
      <c r="V55" s="109">
        <f t="shared" si="3"/>
        <v>0</v>
      </c>
      <c r="W55" s="2"/>
      <c r="AH55" s="2"/>
      <c r="AI55" s="2"/>
      <c r="AJ55" s="2"/>
      <c r="AQ55" s="2"/>
      <c r="AR55" s="2"/>
      <c r="AS55" s="2"/>
      <c r="BA55" s="2"/>
      <c r="BB55" s="2"/>
      <c r="BC55" s="2"/>
    </row>
    <row r="56" spans="1:55" ht="15.75" thickBot="1" x14ac:dyDescent="0.3">
      <c r="A56" s="105">
        <v>49</v>
      </c>
      <c r="B56" s="104" t="s">
        <v>195</v>
      </c>
      <c r="C56" s="143" t="s">
        <v>610</v>
      </c>
      <c r="D56" s="155" t="s">
        <v>629</v>
      </c>
      <c r="E56" s="252" t="s">
        <v>146</v>
      </c>
      <c r="F56" s="255" t="s">
        <v>202</v>
      </c>
      <c r="G56" s="253" t="s">
        <v>3</v>
      </c>
      <c r="H56" s="104">
        <v>2.66</v>
      </c>
      <c r="I56" s="103"/>
      <c r="J56" s="103">
        <v>1</v>
      </c>
      <c r="K56" s="103"/>
      <c r="L56" s="103"/>
      <c r="M56" s="103">
        <v>1</v>
      </c>
      <c r="N56" s="103">
        <v>1</v>
      </c>
      <c r="O56" s="103"/>
      <c r="P56" s="103">
        <v>1</v>
      </c>
      <c r="Q56" s="93"/>
      <c r="R56" s="122">
        <f>IFERROR(VLOOKUP(G56,'Úklid kategorie'!$E$5:$F$11,2,FALSE),"Není kategorie")</f>
        <v>0</v>
      </c>
      <c r="S56" s="107">
        <f t="shared" si="5"/>
        <v>70.521565333333328</v>
      </c>
      <c r="T56" s="108">
        <f t="shared" si="1"/>
        <v>0</v>
      </c>
      <c r="U56" s="108">
        <f t="shared" si="2"/>
        <v>0</v>
      </c>
      <c r="V56" s="109">
        <f t="shared" si="3"/>
        <v>0</v>
      </c>
      <c r="W56" s="2"/>
      <c r="AH56" s="2"/>
      <c r="AI56" s="2"/>
      <c r="AJ56" s="2"/>
      <c r="AQ56" s="2"/>
      <c r="AR56" s="2"/>
      <c r="AS56" s="2"/>
      <c r="BA56" s="2"/>
      <c r="BB56" s="2"/>
      <c r="BC56" s="2"/>
    </row>
    <row r="57" spans="1:55" ht="15.75" thickBot="1" x14ac:dyDescent="0.3">
      <c r="A57" s="110"/>
      <c r="B57" s="111"/>
      <c r="C57" s="111"/>
      <c r="D57" s="111"/>
      <c r="E57" s="111"/>
      <c r="F57" s="254"/>
      <c r="G57" s="121"/>
      <c r="H57" s="114"/>
      <c r="I57" s="52"/>
      <c r="J57" s="52"/>
      <c r="K57" s="52"/>
      <c r="L57" s="52"/>
      <c r="M57" s="52"/>
      <c r="N57" s="52"/>
      <c r="O57" s="52"/>
      <c r="P57" s="52"/>
      <c r="Q57" s="52"/>
      <c r="R57" s="53"/>
      <c r="S57" s="72">
        <f>SUM(S8:S56)</f>
        <v>36511.353776000011</v>
      </c>
      <c r="T57" s="54"/>
      <c r="U57" s="54"/>
      <c r="V57" s="55"/>
    </row>
    <row r="58" spans="1:55" ht="21.75" thickBot="1" x14ac:dyDescent="0.4">
      <c r="A58" s="25"/>
      <c r="B58" s="26"/>
      <c r="C58" s="26"/>
      <c r="D58" s="26"/>
      <c r="E58" s="26"/>
      <c r="G58" s="27"/>
      <c r="I58" s="29"/>
      <c r="J58" s="29"/>
      <c r="K58" s="29"/>
      <c r="L58" s="29"/>
      <c r="M58" s="29"/>
      <c r="N58" s="29"/>
      <c r="O58" s="29"/>
      <c r="P58" s="29"/>
      <c r="Q58" s="29"/>
      <c r="R58" s="336" t="s">
        <v>55</v>
      </c>
      <c r="S58" s="337"/>
      <c r="T58" s="338"/>
      <c r="U58" s="34">
        <f>SUM(U8:U57)</f>
        <v>0</v>
      </c>
      <c r="V58" s="35">
        <f>SUM(V8:V57)</f>
        <v>0</v>
      </c>
    </row>
    <row r="59" spans="1:55" ht="21" x14ac:dyDescent="0.35">
      <c r="A59" s="73"/>
      <c r="B59" s="74"/>
      <c r="C59" s="74"/>
      <c r="D59" s="74"/>
      <c r="E59" s="74"/>
      <c r="F59" s="75"/>
      <c r="G59" s="76"/>
      <c r="H59" s="77"/>
      <c r="I59" s="78"/>
      <c r="J59" s="78"/>
      <c r="K59" s="78"/>
      <c r="L59" s="78"/>
      <c r="M59" s="78"/>
      <c r="N59" s="78"/>
      <c r="O59" s="78"/>
      <c r="P59" s="78"/>
      <c r="Q59" s="78"/>
      <c r="R59" s="79"/>
      <c r="S59" s="79"/>
      <c r="T59" s="79"/>
      <c r="U59" s="80"/>
      <c r="V59" s="81"/>
    </row>
    <row r="60" spans="1:55" ht="21.75" thickBot="1" x14ac:dyDescent="0.4">
      <c r="A60" s="25"/>
      <c r="B60" s="26"/>
      <c r="C60" s="26"/>
      <c r="D60" s="26"/>
      <c r="E60" s="26"/>
      <c r="G60" s="27"/>
      <c r="I60" s="29"/>
      <c r="J60" s="29"/>
      <c r="K60" s="29"/>
      <c r="L60" s="29"/>
      <c r="M60" s="29"/>
      <c r="N60" s="29"/>
      <c r="O60" s="29"/>
      <c r="P60" s="29"/>
      <c r="Q60" s="29"/>
      <c r="R60" s="70"/>
      <c r="S60" s="70"/>
      <c r="T60" s="70"/>
      <c r="U60" s="69"/>
      <c r="V60" s="71"/>
    </row>
    <row r="61" spans="1:55" ht="44.25" customHeight="1" thickBot="1" x14ac:dyDescent="0.4">
      <c r="A61" s="306" t="s">
        <v>72</v>
      </c>
      <c r="B61" s="307"/>
      <c r="C61" s="307"/>
      <c r="D61" s="307"/>
      <c r="E61" s="307"/>
      <c r="F61" s="308"/>
      <c r="G61" s="309" t="s">
        <v>49</v>
      </c>
      <c r="H61" s="310"/>
      <c r="I61" s="310"/>
      <c r="J61" s="310"/>
      <c r="K61" s="310"/>
      <c r="L61" s="310"/>
      <c r="M61" s="310"/>
      <c r="N61" s="310"/>
      <c r="O61" s="310"/>
      <c r="P61" s="310"/>
      <c r="Q61" s="310"/>
      <c r="R61" s="310"/>
      <c r="S61" s="310"/>
      <c r="T61" s="310"/>
      <c r="U61" s="310"/>
      <c r="V61" s="311"/>
    </row>
    <row r="62" spans="1:55" x14ac:dyDescent="0.25">
      <c r="A62" s="312" t="s">
        <v>26</v>
      </c>
      <c r="B62" s="314" t="s">
        <v>21</v>
      </c>
      <c r="C62" s="300" t="s">
        <v>22</v>
      </c>
      <c r="D62" s="316" t="s">
        <v>23</v>
      </c>
      <c r="E62" s="300" t="s">
        <v>73</v>
      </c>
      <c r="F62" s="318"/>
      <c r="G62" s="300" t="s">
        <v>1</v>
      </c>
      <c r="H62" s="300" t="s">
        <v>111</v>
      </c>
      <c r="I62" s="300" t="s">
        <v>8</v>
      </c>
      <c r="J62" s="300"/>
      <c r="K62" s="300"/>
      <c r="L62" s="300"/>
      <c r="M62" s="300"/>
      <c r="N62" s="300"/>
      <c r="O62" s="300"/>
      <c r="P62" s="300"/>
      <c r="Q62" s="321"/>
      <c r="R62" s="322" t="s">
        <v>43</v>
      </c>
      <c r="S62" s="325"/>
      <c r="T62" s="300"/>
      <c r="U62" s="303" t="s">
        <v>75</v>
      </c>
      <c r="V62" s="332" t="s">
        <v>77</v>
      </c>
    </row>
    <row r="63" spans="1:55" x14ac:dyDescent="0.25">
      <c r="A63" s="313"/>
      <c r="B63" s="315"/>
      <c r="C63" s="301"/>
      <c r="D63" s="317"/>
      <c r="E63" s="301"/>
      <c r="F63" s="319"/>
      <c r="G63" s="301"/>
      <c r="H63" s="301"/>
      <c r="I63" s="335" t="s">
        <v>10</v>
      </c>
      <c r="J63" s="335"/>
      <c r="K63" s="335" t="s">
        <v>11</v>
      </c>
      <c r="L63" s="335"/>
      <c r="M63" s="301" t="s">
        <v>12</v>
      </c>
      <c r="N63" s="301" t="s">
        <v>13</v>
      </c>
      <c r="O63" s="328" t="s">
        <v>14</v>
      </c>
      <c r="P63" s="328" t="s">
        <v>15</v>
      </c>
      <c r="Q63" s="330" t="s">
        <v>16</v>
      </c>
      <c r="R63" s="323"/>
      <c r="S63" s="326"/>
      <c r="T63" s="301"/>
      <c r="U63" s="304"/>
      <c r="V63" s="333"/>
    </row>
    <row r="64" spans="1:55" ht="15.75" thickBot="1" x14ac:dyDescent="0.3">
      <c r="A64" s="313"/>
      <c r="B64" s="315"/>
      <c r="C64" s="302"/>
      <c r="D64" s="317"/>
      <c r="E64" s="302"/>
      <c r="F64" s="320"/>
      <c r="G64" s="302"/>
      <c r="H64" s="302"/>
      <c r="I64" s="15" t="s">
        <v>17</v>
      </c>
      <c r="J64" s="15" t="s">
        <v>18</v>
      </c>
      <c r="K64" s="16" t="s">
        <v>19</v>
      </c>
      <c r="L64" s="16" t="s">
        <v>20</v>
      </c>
      <c r="M64" s="302"/>
      <c r="N64" s="302"/>
      <c r="O64" s="329"/>
      <c r="P64" s="329"/>
      <c r="Q64" s="331"/>
      <c r="R64" s="324"/>
      <c r="S64" s="327"/>
      <c r="T64" s="302"/>
      <c r="U64" s="305"/>
      <c r="V64" s="334"/>
    </row>
    <row r="65" spans="1:26" s="67" customFormat="1" ht="15.75" thickBot="1" x14ac:dyDescent="0.3">
      <c r="A65" s="84">
        <v>1</v>
      </c>
      <c r="B65" s="85" t="s">
        <v>1105</v>
      </c>
      <c r="C65" s="296" t="s">
        <v>88</v>
      </c>
      <c r="D65" s="296"/>
      <c r="E65" s="296"/>
      <c r="F65" s="296"/>
      <c r="G65" s="85" t="s">
        <v>112</v>
      </c>
      <c r="H65" s="137">
        <v>1289</v>
      </c>
      <c r="I65" s="86"/>
      <c r="J65" s="86"/>
      <c r="K65" s="86"/>
      <c r="L65" s="86"/>
      <c r="M65" s="86"/>
      <c r="N65" s="86"/>
      <c r="O65" s="86"/>
      <c r="P65" s="86"/>
      <c r="Q65" s="86">
        <v>1</v>
      </c>
      <c r="R65" s="89">
        <f>'Úklid kategorie'!$F$17</f>
        <v>0</v>
      </c>
      <c r="S65" s="87"/>
      <c r="T65" s="87"/>
      <c r="U65" s="87">
        <f>H65*R65</f>
        <v>0</v>
      </c>
      <c r="V65" s="88">
        <f>U65*3</f>
        <v>0</v>
      </c>
      <c r="W65"/>
      <c r="X65"/>
      <c r="Y65"/>
      <c r="Z65"/>
    </row>
    <row r="66" spans="1:26" s="67" customFormat="1" ht="15.75" hidden="1" customHeight="1" thickBot="1" x14ac:dyDescent="0.3">
      <c r="A66" s="84">
        <v>2</v>
      </c>
      <c r="B66" s="85" t="s">
        <v>87</v>
      </c>
      <c r="C66" s="296" t="s">
        <v>91</v>
      </c>
      <c r="D66" s="296"/>
      <c r="E66" s="296"/>
      <c r="F66" s="296"/>
      <c r="G66" s="85" t="s">
        <v>82</v>
      </c>
      <c r="H66" s="106"/>
      <c r="I66" s="86"/>
      <c r="J66" s="86"/>
      <c r="K66" s="86"/>
      <c r="L66" s="86"/>
      <c r="M66" s="86"/>
      <c r="N66" s="86"/>
      <c r="O66" s="86"/>
      <c r="P66" s="86"/>
      <c r="Q66" s="86">
        <v>1</v>
      </c>
      <c r="R66" s="89"/>
      <c r="S66" s="87"/>
      <c r="T66" s="87"/>
      <c r="U66" s="87">
        <f>H66*R66</f>
        <v>0</v>
      </c>
      <c r="V66" s="88">
        <f>U66*3</f>
        <v>0</v>
      </c>
      <c r="W66"/>
      <c r="X66"/>
      <c r="Y66"/>
      <c r="Z66"/>
    </row>
    <row r="67" spans="1:26" ht="21.75" thickBot="1" x14ac:dyDescent="0.4">
      <c r="R67" s="297" t="s">
        <v>74</v>
      </c>
      <c r="S67" s="298"/>
      <c r="T67" s="299"/>
      <c r="U67" s="68">
        <f>SUM(U65:U66)</f>
        <v>0</v>
      </c>
      <c r="V67" s="33">
        <f>SUM(V65:V66)</f>
        <v>0</v>
      </c>
      <c r="W67" s="67"/>
      <c r="X67" s="67"/>
      <c r="Y67" s="67"/>
      <c r="Z67" s="67"/>
    </row>
    <row r="68" spans="1:26" ht="21" x14ac:dyDescent="0.35">
      <c r="A68" s="25"/>
      <c r="B68" s="26"/>
      <c r="C68" s="26"/>
      <c r="D68" s="26"/>
      <c r="E68" s="26"/>
      <c r="F68" s="26"/>
      <c r="G68" s="27"/>
      <c r="H68" s="28"/>
      <c r="I68" s="29"/>
      <c r="J68" s="29"/>
      <c r="K68" s="29"/>
      <c r="L68" s="29"/>
      <c r="M68" s="29"/>
      <c r="N68" s="29"/>
      <c r="O68" s="29"/>
      <c r="P68" s="29"/>
      <c r="Q68" s="29"/>
      <c r="R68" s="30"/>
      <c r="S68" s="30"/>
      <c r="T68" s="30"/>
      <c r="U68" s="31"/>
      <c r="V68" s="32"/>
    </row>
    <row r="69" spans="1:26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8"/>
      <c r="K69" s="18"/>
      <c r="L69" s="18"/>
      <c r="M69" s="18"/>
      <c r="N69" s="18"/>
      <c r="O69" s="18"/>
      <c r="P69" s="18"/>
      <c r="Q69" s="18"/>
      <c r="R69" s="19"/>
      <c r="S69" s="20"/>
      <c r="T69" s="21"/>
      <c r="U69" s="22"/>
      <c r="V69" s="18"/>
    </row>
    <row r="70" spans="1:26" x14ac:dyDescent="0.25">
      <c r="A70" s="6"/>
      <c r="B70" s="6"/>
      <c r="C70" s="6"/>
      <c r="D70" s="6"/>
      <c r="E70" s="6"/>
      <c r="F70" s="6"/>
      <c r="G70" s="6"/>
      <c r="H70" s="6"/>
      <c r="I70" s="6"/>
      <c r="R70" s="2"/>
      <c r="T70" s="10"/>
      <c r="U70" s="11"/>
    </row>
    <row r="71" spans="1:26" x14ac:dyDescent="0.25">
      <c r="E71" s="7"/>
      <c r="M71" s="7"/>
      <c r="R71" s="4"/>
      <c r="S71" s="12"/>
      <c r="T71" s="12"/>
      <c r="U71" s="5"/>
    </row>
    <row r="72" spans="1:26" x14ac:dyDescent="0.25">
      <c r="D72" s="8"/>
      <c r="Q72" s="6"/>
      <c r="R72" s="4"/>
      <c r="S72" s="3"/>
      <c r="T72" s="3"/>
      <c r="U72" s="9"/>
    </row>
    <row r="73" spans="1:26" x14ac:dyDescent="0.25">
      <c r="D73" s="18"/>
      <c r="E73" s="18"/>
      <c r="F73" s="18"/>
      <c r="G73" s="23"/>
      <c r="H73" s="20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20"/>
      <c r="T73" s="18"/>
      <c r="U73" s="24"/>
      <c r="V73" s="18"/>
    </row>
    <row r="74" spans="1:26" x14ac:dyDescent="0.25">
      <c r="D74" s="346" t="s">
        <v>54</v>
      </c>
      <c r="E74" s="346"/>
      <c r="F74" s="346"/>
      <c r="G74" s="346"/>
      <c r="U74" s="4"/>
    </row>
    <row r="75" spans="1:26" x14ac:dyDescent="0.25">
      <c r="D75" s="2"/>
      <c r="E75" s="339"/>
      <c r="F75" s="339"/>
      <c r="G75" t="s">
        <v>48</v>
      </c>
      <c r="U75" s="4"/>
    </row>
    <row r="76" spans="1:26" x14ac:dyDescent="0.25">
      <c r="D76" s="2" t="s">
        <v>2</v>
      </c>
      <c r="E76">
        <f>365/12</f>
        <v>30.416666666666668</v>
      </c>
      <c r="F76" s="14">
        <v>30.416699999999999</v>
      </c>
      <c r="G76" t="s">
        <v>44</v>
      </c>
      <c r="U76" s="4"/>
    </row>
    <row r="77" spans="1:26" x14ac:dyDescent="0.25">
      <c r="D77" s="2" t="s">
        <v>27</v>
      </c>
      <c r="E77">
        <f>53/12</f>
        <v>4.416666666666667</v>
      </c>
      <c r="F77" s="14">
        <v>4.3452000000000002</v>
      </c>
      <c r="G77" t="s">
        <v>45</v>
      </c>
      <c r="U77" s="4"/>
    </row>
    <row r="78" spans="1:26" x14ac:dyDescent="0.25">
      <c r="D78" s="2" t="s">
        <v>28</v>
      </c>
      <c r="E78">
        <f>52/12</f>
        <v>4.333333333333333</v>
      </c>
      <c r="F78" s="14">
        <v>4.3452000000000002</v>
      </c>
      <c r="G78" t="s">
        <v>46</v>
      </c>
      <c r="U78" s="4"/>
    </row>
    <row r="79" spans="1:26" x14ac:dyDescent="0.25">
      <c r="D79" s="2" t="s">
        <v>13</v>
      </c>
      <c r="E79">
        <f>53/12</f>
        <v>4.416666666666667</v>
      </c>
      <c r="F79" s="14">
        <v>4.3452000000000002</v>
      </c>
      <c r="G79" t="s">
        <v>47</v>
      </c>
    </row>
    <row r="81" spans="4:22" x14ac:dyDescent="0.25">
      <c r="D81" s="18"/>
      <c r="E81" s="18"/>
      <c r="F81" s="18"/>
      <c r="G81" s="23"/>
      <c r="H81" s="20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0"/>
      <c r="T81" s="18"/>
      <c r="U81" s="18"/>
      <c r="V81" s="18"/>
    </row>
  </sheetData>
  <autoFilter ref="A7:V58" xr:uid="{00000000-0009-0000-0000-000001000000}"/>
  <sortState xmlns:xlrd2="http://schemas.microsoft.com/office/spreadsheetml/2017/richdata2" ref="B8:V56">
    <sortCondition ref="C8:C56"/>
  </sortState>
  <mergeCells count="52">
    <mergeCell ref="E75:F75"/>
    <mergeCell ref="V4:V6"/>
    <mergeCell ref="A3:F3"/>
    <mergeCell ref="G3:V3"/>
    <mergeCell ref="D74:G74"/>
    <mergeCell ref="A4:A6"/>
    <mergeCell ref="P5:P6"/>
    <mergeCell ref="Q5:Q6"/>
    <mergeCell ref="B4:B6"/>
    <mergeCell ref="C4:C6"/>
    <mergeCell ref="D4:D6"/>
    <mergeCell ref="E4:E6"/>
    <mergeCell ref="F4:F6"/>
    <mergeCell ref="G4:G6"/>
    <mergeCell ref="H4:H6"/>
    <mergeCell ref="K5:L5"/>
    <mergeCell ref="R4:R6"/>
    <mergeCell ref="V62:V64"/>
    <mergeCell ref="N63:N64"/>
    <mergeCell ref="O63:O64"/>
    <mergeCell ref="I4:Q4"/>
    <mergeCell ref="I5:J5"/>
    <mergeCell ref="I63:J63"/>
    <mergeCell ref="K63:L63"/>
    <mergeCell ref="M63:M64"/>
    <mergeCell ref="M5:M6"/>
    <mergeCell ref="N5:N6"/>
    <mergeCell ref="O5:O6"/>
    <mergeCell ref="S4:S6"/>
    <mergeCell ref="T4:T6"/>
    <mergeCell ref="U4:U6"/>
    <mergeCell ref="R58:T58"/>
    <mergeCell ref="A61:F61"/>
    <mergeCell ref="G61:V61"/>
    <mergeCell ref="A62:A64"/>
    <mergeCell ref="B62:B64"/>
    <mergeCell ref="C62:C64"/>
    <mergeCell ref="D62:D64"/>
    <mergeCell ref="E62:E64"/>
    <mergeCell ref="F62:F64"/>
    <mergeCell ref="G62:G64"/>
    <mergeCell ref="H62:H64"/>
    <mergeCell ref="I62:Q62"/>
    <mergeCell ref="R62:R64"/>
    <mergeCell ref="S62:S64"/>
    <mergeCell ref="P63:P64"/>
    <mergeCell ref="Q63:Q64"/>
    <mergeCell ref="C65:F65"/>
    <mergeCell ref="C66:F66"/>
    <mergeCell ref="R67:T67"/>
    <mergeCell ref="T62:T64"/>
    <mergeCell ref="U62:U64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46" fitToHeight="0" orientation="portrait" verticalDpi="598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G220"/>
  <sheetViews>
    <sheetView topLeftCell="D7" zoomScaleNormal="100" zoomScaleSheetLayoutView="70" workbookViewId="0">
      <selection activeCell="R17" sqref="R17"/>
    </sheetView>
  </sheetViews>
  <sheetFormatPr defaultRowHeight="15" x14ac:dyDescent="0.25"/>
  <cols>
    <col min="1" max="1" width="8.85546875" style="3"/>
    <col min="2" max="2" width="10.5703125" bestFit="1" customWidth="1"/>
    <col min="3" max="3" width="13.7109375" style="145" customWidth="1"/>
    <col min="4" max="4" width="10.5703125" customWidth="1"/>
    <col min="5" max="5" width="35" customWidth="1"/>
    <col min="6" max="6" width="15.42578125" style="104" bestFit="1" customWidth="1"/>
    <col min="7" max="7" width="9.5703125" style="3" bestFit="1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6" width="5.28515625" customWidth="1"/>
    <col min="17" max="17" width="4.140625" customWidth="1"/>
    <col min="18" max="18" width="20.7109375" bestFit="1" customWidth="1"/>
    <col min="19" max="19" width="14" style="4" customWidth="1"/>
    <col min="20" max="20" width="15.7109375" customWidth="1"/>
    <col min="21" max="21" width="20.5703125" customWidth="1"/>
    <col min="22" max="22" width="19.42578125" bestFit="1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 t="s">
        <v>76</v>
      </c>
      <c r="B2" s="116" t="s">
        <v>92</v>
      </c>
      <c r="C2" s="142"/>
      <c r="D2" s="117"/>
      <c r="E2" s="117"/>
      <c r="F2" s="245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47" t="s">
        <v>22</v>
      </c>
      <c r="D4" s="316" t="s">
        <v>23</v>
      </c>
      <c r="E4" s="350" t="s">
        <v>0</v>
      </c>
      <c r="F4" s="301" t="s">
        <v>24</v>
      </c>
      <c r="G4" s="357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48"/>
      <c r="D5" s="317"/>
      <c r="E5" s="351"/>
      <c r="F5" s="301"/>
      <c r="G5" s="358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49"/>
      <c r="D6" s="317"/>
      <c r="E6" s="352"/>
      <c r="F6" s="301"/>
      <c r="G6" s="359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141"/>
      <c r="D7" s="64"/>
      <c r="E7" s="235"/>
      <c r="F7" s="232"/>
      <c r="G7" s="240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05">
        <v>1</v>
      </c>
      <c r="B8" s="155" t="s">
        <v>227</v>
      </c>
      <c r="C8" s="153" t="s">
        <v>607</v>
      </c>
      <c r="D8" s="155" t="s">
        <v>417</v>
      </c>
      <c r="E8" s="236" t="s">
        <v>204</v>
      </c>
      <c r="F8" s="163" t="s">
        <v>218</v>
      </c>
      <c r="G8" s="241" t="s">
        <v>6</v>
      </c>
      <c r="H8" s="156">
        <v>53.91</v>
      </c>
      <c r="I8" s="102"/>
      <c r="J8" s="102">
        <v>1</v>
      </c>
      <c r="K8" s="102"/>
      <c r="L8" s="102"/>
      <c r="M8" s="102">
        <v>1</v>
      </c>
      <c r="N8" s="102">
        <v>1</v>
      </c>
      <c r="O8" s="102">
        <v>1</v>
      </c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1447.2247319999999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05">
        <v>2</v>
      </c>
      <c r="B9" s="152" t="s">
        <v>228</v>
      </c>
      <c r="C9" s="153" t="s">
        <v>607</v>
      </c>
      <c r="D9" s="152" t="s">
        <v>418</v>
      </c>
      <c r="E9" s="237" t="s">
        <v>204</v>
      </c>
      <c r="F9" s="163" t="s">
        <v>219</v>
      </c>
      <c r="G9" s="241" t="s">
        <v>6</v>
      </c>
      <c r="H9" s="150">
        <v>57.67</v>
      </c>
      <c r="I9" s="102"/>
      <c r="J9" s="103">
        <v>1</v>
      </c>
      <c r="K9" s="103"/>
      <c r="L9" s="103"/>
      <c r="M9" s="103">
        <v>1</v>
      </c>
      <c r="N9" s="103">
        <v>1</v>
      </c>
      <c r="O9" s="103">
        <v>1</v>
      </c>
      <c r="P9" s="103">
        <v>1</v>
      </c>
      <c r="Q9" s="103"/>
      <c r="R9" s="122">
        <f>IFERROR(VLOOKUP(G9,'Úklid kategorie'!$E$5:$F$11,2,FALSE),"Není kategorie")</f>
        <v>0</v>
      </c>
      <c r="S9" s="107">
        <f t="shared" ref="S9:S72" si="0">(H9*I9*30.4167)+(H9*J9*21)+(H9*K9*4.3452)+(H9*L9*4.3452)+(H9*M9*4.3452)+H9*N9+(H9*O9/3)+(H9*P9/6)+(H9*Q9/12)</f>
        <v>1548.1626840000001</v>
      </c>
      <c r="T9" s="108">
        <f t="shared" ref="T9:T72" si="1">R9*S9</f>
        <v>0</v>
      </c>
      <c r="U9" s="108">
        <f t="shared" ref="U9:U72" si="2">T9*12</f>
        <v>0</v>
      </c>
      <c r="V9" s="109">
        <f t="shared" ref="V9:V72" si="3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05">
        <v>3</v>
      </c>
      <c r="B10" s="155" t="s">
        <v>229</v>
      </c>
      <c r="C10" s="153" t="s">
        <v>607</v>
      </c>
      <c r="D10" s="155" t="s">
        <v>419</v>
      </c>
      <c r="E10" s="236" t="s">
        <v>204</v>
      </c>
      <c r="F10" s="163" t="s">
        <v>218</v>
      </c>
      <c r="G10" s="241" t="s">
        <v>6</v>
      </c>
      <c r="H10" s="156">
        <v>153.59</v>
      </c>
      <c r="I10" s="102"/>
      <c r="J10" s="102">
        <v>1</v>
      </c>
      <c r="K10" s="102"/>
      <c r="L10" s="102"/>
      <c r="M10" s="102">
        <v>1</v>
      </c>
      <c r="N10" s="102">
        <v>1</v>
      </c>
      <c r="O10" s="102">
        <v>1</v>
      </c>
      <c r="P10" s="102">
        <v>1</v>
      </c>
      <c r="Q10" s="102"/>
      <c r="R10" s="122">
        <f>IFERROR(VLOOKUP(G10,'Úklid kategorie'!$E$5:$F$11,2,FALSE),"Není kategorie")</f>
        <v>0</v>
      </c>
      <c r="S10" s="107">
        <f t="shared" si="0"/>
        <v>4123.1542680000002</v>
      </c>
      <c r="T10" s="108">
        <f t="shared" si="1"/>
        <v>0</v>
      </c>
      <c r="U10" s="108">
        <f t="shared" si="2"/>
        <v>0</v>
      </c>
      <c r="V10" s="109">
        <f t="shared" si="3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05">
        <v>4</v>
      </c>
      <c r="B11" s="152" t="s">
        <v>230</v>
      </c>
      <c r="C11" s="153" t="s">
        <v>607</v>
      </c>
      <c r="D11" s="152" t="s">
        <v>420</v>
      </c>
      <c r="E11" s="237" t="s">
        <v>206</v>
      </c>
      <c r="F11" s="163" t="s">
        <v>219</v>
      </c>
      <c r="G11" s="241" t="s">
        <v>2</v>
      </c>
      <c r="H11" s="150">
        <v>27.36</v>
      </c>
      <c r="I11" s="90"/>
      <c r="J11" s="90">
        <v>1</v>
      </c>
      <c r="K11" s="90"/>
      <c r="L11" s="90"/>
      <c r="M11" s="90">
        <v>1</v>
      </c>
      <c r="N11" s="90">
        <v>1</v>
      </c>
      <c r="O11" s="90"/>
      <c r="P11" s="90">
        <v>1</v>
      </c>
      <c r="Q11" s="90"/>
      <c r="R11" s="122">
        <f>IFERROR(VLOOKUP(G11,'Úklid kategorie'!$E$5:$F$11,2,FALSE),"Není kategorie")</f>
        <v>0</v>
      </c>
      <c r="S11" s="107">
        <f t="shared" si="0"/>
        <v>725.36467199999993</v>
      </c>
      <c r="T11" s="108">
        <f t="shared" si="1"/>
        <v>0</v>
      </c>
      <c r="U11" s="108">
        <f t="shared" si="2"/>
        <v>0</v>
      </c>
      <c r="V11" s="109">
        <f t="shared" si="3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05">
        <v>5</v>
      </c>
      <c r="B12" s="155" t="s">
        <v>231</v>
      </c>
      <c r="C12" s="153" t="s">
        <v>607</v>
      </c>
      <c r="D12" s="155" t="s">
        <v>421</v>
      </c>
      <c r="E12" s="236" t="s">
        <v>204</v>
      </c>
      <c r="F12" s="163" t="s">
        <v>218</v>
      </c>
      <c r="G12" s="241" t="s">
        <v>6</v>
      </c>
      <c r="H12" s="156">
        <v>38.99</v>
      </c>
      <c r="I12" s="102"/>
      <c r="J12" s="103">
        <v>1</v>
      </c>
      <c r="K12" s="103"/>
      <c r="L12" s="103"/>
      <c r="M12" s="103">
        <v>1</v>
      </c>
      <c r="N12" s="103">
        <v>1</v>
      </c>
      <c r="O12" s="103">
        <v>1</v>
      </c>
      <c r="P12" s="103">
        <v>1</v>
      </c>
      <c r="Q12" s="93"/>
      <c r="R12" s="122">
        <f>IFERROR(VLOOKUP(G12,'Úklid kategorie'!$E$5:$F$11,2,FALSE),"Není kategorie")</f>
        <v>0</v>
      </c>
      <c r="S12" s="107">
        <f t="shared" si="0"/>
        <v>1046.694348</v>
      </c>
      <c r="T12" s="108">
        <f t="shared" si="1"/>
        <v>0</v>
      </c>
      <c r="U12" s="108">
        <f t="shared" si="2"/>
        <v>0</v>
      </c>
      <c r="V12" s="109">
        <f t="shared" si="3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05">
        <v>6</v>
      </c>
      <c r="B13" s="152" t="s">
        <v>232</v>
      </c>
      <c r="C13" s="153" t="s">
        <v>607</v>
      </c>
      <c r="D13" s="152" t="s">
        <v>422</v>
      </c>
      <c r="E13" s="237" t="s">
        <v>207</v>
      </c>
      <c r="F13" s="163" t="s">
        <v>219</v>
      </c>
      <c r="G13" s="241" t="s">
        <v>3</v>
      </c>
      <c r="H13" s="150">
        <v>4.37</v>
      </c>
      <c r="I13" s="102"/>
      <c r="J13" s="103">
        <v>1</v>
      </c>
      <c r="K13" s="103"/>
      <c r="L13" s="103"/>
      <c r="M13" s="103">
        <v>1</v>
      </c>
      <c r="N13" s="103">
        <v>1</v>
      </c>
      <c r="O13" s="103">
        <v>1</v>
      </c>
      <c r="P13" s="103">
        <v>1</v>
      </c>
      <c r="Q13" s="93"/>
      <c r="R13" s="122">
        <f>IFERROR(VLOOKUP(G13,'Úklid kategorie'!$E$5:$F$11,2,FALSE),"Není kategorie")</f>
        <v>0</v>
      </c>
      <c r="S13" s="107">
        <f t="shared" si="0"/>
        <v>117.313524</v>
      </c>
      <c r="T13" s="108">
        <f t="shared" si="1"/>
        <v>0</v>
      </c>
      <c r="U13" s="108">
        <f t="shared" si="2"/>
        <v>0</v>
      </c>
      <c r="V13" s="109">
        <f t="shared" si="3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05">
        <v>7</v>
      </c>
      <c r="B14" s="155" t="s">
        <v>233</v>
      </c>
      <c r="C14" s="153" t="s">
        <v>607</v>
      </c>
      <c r="D14" s="155" t="s">
        <v>423</v>
      </c>
      <c r="E14" s="236" t="s">
        <v>208</v>
      </c>
      <c r="F14" s="163" t="s">
        <v>219</v>
      </c>
      <c r="G14" s="241" t="s">
        <v>3</v>
      </c>
      <c r="H14" s="156">
        <v>8.92</v>
      </c>
      <c r="I14" s="102"/>
      <c r="J14" s="103">
        <v>1</v>
      </c>
      <c r="K14" s="103"/>
      <c r="L14" s="103"/>
      <c r="M14" s="103">
        <v>1</v>
      </c>
      <c r="N14" s="103">
        <v>1</v>
      </c>
      <c r="O14" s="103">
        <v>1</v>
      </c>
      <c r="P14" s="103">
        <v>1</v>
      </c>
      <c r="Q14" s="102"/>
      <c r="R14" s="122">
        <f>IFERROR(VLOOKUP(G14,'Úklid kategorie'!$E$5:$F$11,2,FALSE),"Není kategorie")</f>
        <v>0</v>
      </c>
      <c r="S14" s="107">
        <f t="shared" si="0"/>
        <v>239.45918399999999</v>
      </c>
      <c r="T14" s="108">
        <f t="shared" si="1"/>
        <v>0</v>
      </c>
      <c r="U14" s="108">
        <f t="shared" si="2"/>
        <v>0</v>
      </c>
      <c r="V14" s="109">
        <f t="shared" si="3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05">
        <v>8</v>
      </c>
      <c r="B15" s="152" t="s">
        <v>234</v>
      </c>
      <c r="C15" s="153" t="s">
        <v>607</v>
      </c>
      <c r="D15" s="152" t="s">
        <v>424</v>
      </c>
      <c r="E15" s="237" t="s">
        <v>209</v>
      </c>
      <c r="F15" s="163" t="s">
        <v>219</v>
      </c>
      <c r="G15" s="241"/>
      <c r="H15" s="150"/>
      <c r="I15" s="90"/>
      <c r="J15" s="102"/>
      <c r="K15" s="102"/>
      <c r="L15" s="102"/>
      <c r="M15" s="102"/>
      <c r="N15" s="103"/>
      <c r="O15" s="103"/>
      <c r="P15" s="103"/>
      <c r="Q15" s="93"/>
      <c r="R15" s="122" t="s">
        <v>1153</v>
      </c>
      <c r="S15" s="107">
        <f t="shared" si="0"/>
        <v>0</v>
      </c>
      <c r="T15" s="108">
        <v>0</v>
      </c>
      <c r="U15" s="108">
        <f t="shared" si="2"/>
        <v>0</v>
      </c>
      <c r="V15" s="109">
        <f t="shared" si="3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05">
        <v>9</v>
      </c>
      <c r="B16" s="155" t="s">
        <v>235</v>
      </c>
      <c r="C16" s="153" t="s">
        <v>607</v>
      </c>
      <c r="D16" s="155" t="s">
        <v>425</v>
      </c>
      <c r="E16" s="236" t="s">
        <v>208</v>
      </c>
      <c r="F16" s="163" t="s">
        <v>219</v>
      </c>
      <c r="G16" s="241" t="s">
        <v>3</v>
      </c>
      <c r="H16" s="156">
        <v>9.75</v>
      </c>
      <c r="I16" s="102"/>
      <c r="J16" s="103">
        <v>1</v>
      </c>
      <c r="K16" s="103"/>
      <c r="L16" s="103"/>
      <c r="M16" s="103">
        <v>1</v>
      </c>
      <c r="N16" s="103">
        <v>1</v>
      </c>
      <c r="O16" s="103">
        <v>1</v>
      </c>
      <c r="P16" s="103">
        <v>1</v>
      </c>
      <c r="Q16" s="102"/>
      <c r="R16" s="122">
        <f>IFERROR(VLOOKUP(G16,'Úklid kategorie'!$E$5:$F$11,2,FALSE),"Není kategorie")</f>
        <v>0</v>
      </c>
      <c r="S16" s="107">
        <f t="shared" si="0"/>
        <v>261.7407</v>
      </c>
      <c r="T16" s="108">
        <f t="shared" si="1"/>
        <v>0</v>
      </c>
      <c r="U16" s="108">
        <f t="shared" si="2"/>
        <v>0</v>
      </c>
      <c r="V16" s="109">
        <f t="shared" si="3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x14ac:dyDescent="0.25">
      <c r="A17" s="105">
        <v>10</v>
      </c>
      <c r="B17" s="152" t="s">
        <v>236</v>
      </c>
      <c r="C17" s="153" t="s">
        <v>607</v>
      </c>
      <c r="D17" s="152" t="s">
        <v>426</v>
      </c>
      <c r="E17" s="237" t="s">
        <v>210</v>
      </c>
      <c r="F17" s="163" t="s">
        <v>219</v>
      </c>
      <c r="G17" s="241" t="s">
        <v>5</v>
      </c>
      <c r="H17" s="150">
        <v>19.079999999999998</v>
      </c>
      <c r="I17" s="102"/>
      <c r="J17" s="103">
        <v>1</v>
      </c>
      <c r="K17" s="103"/>
      <c r="L17" s="103"/>
      <c r="M17" s="103">
        <v>1</v>
      </c>
      <c r="N17" s="103">
        <v>1</v>
      </c>
      <c r="O17" s="103">
        <v>1</v>
      </c>
      <c r="P17" s="103">
        <v>1</v>
      </c>
      <c r="Q17" s="102"/>
      <c r="R17" s="122">
        <f>IFERROR(VLOOKUP(G17,'Úklid kategorie'!$E$5:$F$11,2,FALSE),"Není kategorie")</f>
        <v>0</v>
      </c>
      <c r="S17" s="107">
        <f t="shared" si="0"/>
        <v>512.20641599999988</v>
      </c>
      <c r="T17" s="108">
        <f t="shared" si="1"/>
        <v>0</v>
      </c>
      <c r="U17" s="108">
        <f t="shared" si="2"/>
        <v>0</v>
      </c>
      <c r="V17" s="109">
        <f t="shared" si="3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05">
        <v>11</v>
      </c>
      <c r="B18" s="155" t="s">
        <v>237</v>
      </c>
      <c r="C18" s="153" t="s">
        <v>607</v>
      </c>
      <c r="D18" s="155" t="s">
        <v>427</v>
      </c>
      <c r="E18" s="236" t="s">
        <v>206</v>
      </c>
      <c r="F18" s="163" t="s">
        <v>219</v>
      </c>
      <c r="G18" s="241" t="s">
        <v>2</v>
      </c>
      <c r="H18" s="156">
        <v>25.32</v>
      </c>
      <c r="I18" s="103"/>
      <c r="J18" s="90">
        <v>1</v>
      </c>
      <c r="K18" s="90"/>
      <c r="L18" s="90"/>
      <c r="M18" s="90">
        <v>1</v>
      </c>
      <c r="N18" s="90">
        <v>1</v>
      </c>
      <c r="O18" s="90"/>
      <c r="P18" s="90">
        <v>1</v>
      </c>
      <c r="Q18" s="103"/>
      <c r="R18" s="122">
        <f>IFERROR(VLOOKUP(G18,'Úklid kategorie'!$E$5:$F$11,2,FALSE),"Není kategorie")</f>
        <v>0</v>
      </c>
      <c r="S18" s="107">
        <f t="shared" si="0"/>
        <v>671.28046400000005</v>
      </c>
      <c r="T18" s="108">
        <f t="shared" si="1"/>
        <v>0</v>
      </c>
      <c r="U18" s="108">
        <f t="shared" si="2"/>
        <v>0</v>
      </c>
      <c r="V18" s="109">
        <f t="shared" si="3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05">
        <v>12</v>
      </c>
      <c r="B19" s="152" t="s">
        <v>238</v>
      </c>
      <c r="C19" s="153" t="s">
        <v>607</v>
      </c>
      <c r="D19" s="152" t="s">
        <v>428</v>
      </c>
      <c r="E19" s="237" t="s">
        <v>206</v>
      </c>
      <c r="F19" s="163" t="s">
        <v>219</v>
      </c>
      <c r="G19" s="241" t="s">
        <v>2</v>
      </c>
      <c r="H19" s="150">
        <v>23.45</v>
      </c>
      <c r="I19" s="103"/>
      <c r="J19" s="90">
        <v>1</v>
      </c>
      <c r="K19" s="90"/>
      <c r="L19" s="90"/>
      <c r="M19" s="90">
        <v>1</v>
      </c>
      <c r="N19" s="90">
        <v>1</v>
      </c>
      <c r="O19" s="90"/>
      <c r="P19" s="90">
        <v>1</v>
      </c>
      <c r="Q19" s="103"/>
      <c r="R19" s="122">
        <f>IFERROR(VLOOKUP(G19,'Úklid kategorie'!$E$5:$F$11,2,FALSE),"Není kategorie")</f>
        <v>0</v>
      </c>
      <c r="S19" s="107">
        <f t="shared" si="0"/>
        <v>621.7032733333333</v>
      </c>
      <c r="T19" s="108">
        <f t="shared" si="1"/>
        <v>0</v>
      </c>
      <c r="U19" s="108">
        <f t="shared" si="2"/>
        <v>0</v>
      </c>
      <c r="V19" s="109">
        <f t="shared" si="3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05">
        <v>13</v>
      </c>
      <c r="B20" s="155" t="s">
        <v>239</v>
      </c>
      <c r="C20" s="153" t="s">
        <v>607</v>
      </c>
      <c r="D20" s="155" t="s">
        <v>429</v>
      </c>
      <c r="E20" s="236" t="s">
        <v>205</v>
      </c>
      <c r="F20" s="163" t="s">
        <v>219</v>
      </c>
      <c r="G20" s="241"/>
      <c r="H20" s="156"/>
      <c r="I20" s="102"/>
      <c r="J20" s="103"/>
      <c r="K20" s="103"/>
      <c r="L20" s="103"/>
      <c r="M20" s="103"/>
      <c r="N20" s="103"/>
      <c r="O20" s="103"/>
      <c r="P20" s="103"/>
      <c r="Q20" s="102"/>
      <c r="R20" s="122" t="s">
        <v>1145</v>
      </c>
      <c r="S20" s="107">
        <f t="shared" si="0"/>
        <v>0</v>
      </c>
      <c r="T20" s="108">
        <v>0</v>
      </c>
      <c r="U20" s="108">
        <f t="shared" si="2"/>
        <v>0</v>
      </c>
      <c r="V20" s="109">
        <f t="shared" si="3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05">
        <v>14</v>
      </c>
      <c r="B21" s="152" t="s">
        <v>240</v>
      </c>
      <c r="C21" s="153" t="s">
        <v>607</v>
      </c>
      <c r="D21" s="152" t="s">
        <v>430</v>
      </c>
      <c r="E21" s="237" t="s">
        <v>206</v>
      </c>
      <c r="F21" s="163" t="s">
        <v>218</v>
      </c>
      <c r="G21" s="241" t="s">
        <v>2</v>
      </c>
      <c r="H21" s="150">
        <v>3.63</v>
      </c>
      <c r="I21" s="102"/>
      <c r="J21" s="90">
        <v>1</v>
      </c>
      <c r="K21" s="90"/>
      <c r="L21" s="90"/>
      <c r="M21" s="90">
        <v>1</v>
      </c>
      <c r="N21" s="90">
        <v>1</v>
      </c>
      <c r="O21" s="90"/>
      <c r="P21" s="90">
        <v>1</v>
      </c>
      <c r="Q21" s="90"/>
      <c r="R21" s="122">
        <f>IFERROR(VLOOKUP(G21,'Úklid kategorie'!$E$5:$F$11,2,FALSE),"Není kategorie")</f>
        <v>0</v>
      </c>
      <c r="S21" s="107">
        <f t="shared" si="0"/>
        <v>96.238076000000007</v>
      </c>
      <c r="T21" s="108">
        <f t="shared" si="1"/>
        <v>0</v>
      </c>
      <c r="U21" s="108">
        <f t="shared" si="2"/>
        <v>0</v>
      </c>
      <c r="V21" s="109">
        <f t="shared" si="3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05">
        <v>15</v>
      </c>
      <c r="B22" s="155" t="s">
        <v>241</v>
      </c>
      <c r="C22" s="153" t="s">
        <v>607</v>
      </c>
      <c r="D22" s="155" t="s">
        <v>431</v>
      </c>
      <c r="E22" s="236" t="s">
        <v>211</v>
      </c>
      <c r="F22" s="163" t="s">
        <v>219</v>
      </c>
      <c r="G22" s="241" t="s">
        <v>2</v>
      </c>
      <c r="H22" s="156">
        <v>32.28</v>
      </c>
      <c r="I22" s="102"/>
      <c r="J22" s="90">
        <v>1</v>
      </c>
      <c r="K22" s="90"/>
      <c r="L22" s="90"/>
      <c r="M22" s="90">
        <v>1</v>
      </c>
      <c r="N22" s="90">
        <v>1</v>
      </c>
      <c r="O22" s="90"/>
      <c r="P22" s="90">
        <v>1</v>
      </c>
      <c r="Q22" s="93"/>
      <c r="R22" s="122">
        <f>IFERROR(VLOOKUP(G22,'Úklid kategorie'!$E$5:$F$11,2,FALSE),"Není kategorie")</f>
        <v>0</v>
      </c>
      <c r="S22" s="107">
        <f t="shared" si="0"/>
        <v>855.80305599999997</v>
      </c>
      <c r="T22" s="108">
        <f t="shared" si="1"/>
        <v>0</v>
      </c>
      <c r="U22" s="108">
        <f t="shared" si="2"/>
        <v>0</v>
      </c>
      <c r="V22" s="109">
        <f t="shared" si="3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05">
        <v>16</v>
      </c>
      <c r="B23" s="152" t="s">
        <v>242</v>
      </c>
      <c r="C23" s="153" t="s">
        <v>607</v>
      </c>
      <c r="D23" s="152" t="s">
        <v>432</v>
      </c>
      <c r="E23" s="237" t="s">
        <v>205</v>
      </c>
      <c r="F23" s="163" t="s">
        <v>219</v>
      </c>
      <c r="G23" s="241"/>
      <c r="H23" s="150"/>
      <c r="I23" s="102"/>
      <c r="J23" s="102"/>
      <c r="K23" s="102"/>
      <c r="L23" s="102"/>
      <c r="M23" s="102"/>
      <c r="N23" s="102"/>
      <c r="O23" s="102"/>
      <c r="P23" s="102"/>
      <c r="Q23" s="102"/>
      <c r="R23" s="122" t="s">
        <v>1145</v>
      </c>
      <c r="S23" s="107">
        <f t="shared" si="0"/>
        <v>0</v>
      </c>
      <c r="T23" s="108">
        <v>0</v>
      </c>
      <c r="U23" s="108">
        <f t="shared" si="2"/>
        <v>0</v>
      </c>
      <c r="V23" s="109">
        <f t="shared" si="3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05">
        <v>17</v>
      </c>
      <c r="B24" s="155" t="s">
        <v>243</v>
      </c>
      <c r="C24" s="153" t="s">
        <v>607</v>
      </c>
      <c r="D24" s="155" t="s">
        <v>433</v>
      </c>
      <c r="E24" s="236" t="s">
        <v>208</v>
      </c>
      <c r="F24" s="163" t="s">
        <v>219</v>
      </c>
      <c r="G24" s="241" t="s">
        <v>3</v>
      </c>
      <c r="H24" s="156">
        <v>9.15</v>
      </c>
      <c r="I24" s="102"/>
      <c r="J24" s="103">
        <v>1</v>
      </c>
      <c r="K24" s="103"/>
      <c r="L24" s="103"/>
      <c r="M24" s="103">
        <v>1</v>
      </c>
      <c r="N24" s="103">
        <v>1</v>
      </c>
      <c r="O24" s="103">
        <v>1</v>
      </c>
      <c r="P24" s="103">
        <v>1</v>
      </c>
      <c r="Q24" s="103"/>
      <c r="R24" s="122">
        <f>IFERROR(VLOOKUP(G24,'Úklid kategorie'!$E$5:$F$11,2,FALSE),"Není kategorie")</f>
        <v>0</v>
      </c>
      <c r="S24" s="107">
        <f t="shared" si="0"/>
        <v>245.63358000000002</v>
      </c>
      <c r="T24" s="108">
        <f t="shared" si="1"/>
        <v>0</v>
      </c>
      <c r="U24" s="108">
        <f t="shared" si="2"/>
        <v>0</v>
      </c>
      <c r="V24" s="109">
        <f t="shared" si="3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05">
        <v>18</v>
      </c>
      <c r="B25" s="152" t="s">
        <v>244</v>
      </c>
      <c r="C25" s="153" t="s">
        <v>607</v>
      </c>
      <c r="D25" s="152" t="s">
        <v>434</v>
      </c>
      <c r="E25" s="237" t="s">
        <v>212</v>
      </c>
      <c r="F25" s="163" t="s">
        <v>219</v>
      </c>
      <c r="G25" s="241" t="s">
        <v>5</v>
      </c>
      <c r="H25" s="150">
        <v>17.27</v>
      </c>
      <c r="I25" s="102"/>
      <c r="J25" s="103">
        <v>1</v>
      </c>
      <c r="K25" s="103"/>
      <c r="L25" s="103"/>
      <c r="M25" s="103">
        <v>1</v>
      </c>
      <c r="N25" s="103">
        <v>1</v>
      </c>
      <c r="O25" s="103">
        <v>1</v>
      </c>
      <c r="P25" s="103">
        <v>1</v>
      </c>
      <c r="Q25" s="102"/>
      <c r="R25" s="122">
        <f>IFERROR(VLOOKUP(G25,'Úklid kategorie'!$E$5:$F$11,2,FALSE),"Není kategorie")</f>
        <v>0</v>
      </c>
      <c r="S25" s="107">
        <f t="shared" si="0"/>
        <v>463.616604</v>
      </c>
      <c r="T25" s="108">
        <f t="shared" si="1"/>
        <v>0</v>
      </c>
      <c r="U25" s="108">
        <f t="shared" si="2"/>
        <v>0</v>
      </c>
      <c r="V25" s="109">
        <f t="shared" si="3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05">
        <v>19</v>
      </c>
      <c r="B26" s="155" t="s">
        <v>245</v>
      </c>
      <c r="C26" s="153" t="s">
        <v>607</v>
      </c>
      <c r="D26" s="155" t="s">
        <v>435</v>
      </c>
      <c r="E26" s="236" t="s">
        <v>208</v>
      </c>
      <c r="F26" s="163" t="s">
        <v>219</v>
      </c>
      <c r="G26" s="241" t="s">
        <v>3</v>
      </c>
      <c r="H26" s="156">
        <v>8.49</v>
      </c>
      <c r="I26" s="103"/>
      <c r="J26" s="103">
        <v>1</v>
      </c>
      <c r="K26" s="103"/>
      <c r="L26" s="103"/>
      <c r="M26" s="103">
        <v>1</v>
      </c>
      <c r="N26" s="103">
        <v>1</v>
      </c>
      <c r="O26" s="103">
        <v>1</v>
      </c>
      <c r="P26" s="103">
        <v>1</v>
      </c>
      <c r="Q26" s="103"/>
      <c r="R26" s="122">
        <f>IFERROR(VLOOKUP(G26,'Úklid kategorie'!$E$5:$F$11,2,FALSE),"Není kategorie")</f>
        <v>0</v>
      </c>
      <c r="S26" s="107">
        <f>(H26*I26*30.4167)+(H26*J26*21)+(H26*K26*4.3452)+(H26*L26*4.3452)+(H26*M26*4.3452)+H26*N26+(H26*O26/3)+(H26*P26/6)+(H26*Q26/12)</f>
        <v>227.91574800000001</v>
      </c>
      <c r="T26" s="108">
        <f t="shared" si="1"/>
        <v>0</v>
      </c>
      <c r="U26" s="108">
        <f t="shared" si="2"/>
        <v>0</v>
      </c>
      <c r="V26" s="109">
        <f t="shared" si="3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05">
        <v>20</v>
      </c>
      <c r="B27" s="152" t="s">
        <v>246</v>
      </c>
      <c r="C27" s="153" t="s">
        <v>607</v>
      </c>
      <c r="D27" s="152" t="s">
        <v>436</v>
      </c>
      <c r="E27" s="237" t="s">
        <v>213</v>
      </c>
      <c r="F27" s="163" t="s">
        <v>219</v>
      </c>
      <c r="G27" s="241" t="s">
        <v>4</v>
      </c>
      <c r="H27" s="150">
        <v>18.02</v>
      </c>
      <c r="I27" s="103"/>
      <c r="J27" s="103"/>
      <c r="K27" s="103"/>
      <c r="L27" s="103"/>
      <c r="M27" s="103">
        <v>1</v>
      </c>
      <c r="N27" s="103">
        <v>1</v>
      </c>
      <c r="O27" s="103"/>
      <c r="P27" s="103">
        <v>1</v>
      </c>
      <c r="Q27" s="103"/>
      <c r="R27" s="122">
        <f>IFERROR(VLOOKUP(G27,'Úklid kategorie'!$E$5:$F$11,2,FALSE),"Není kategorie")</f>
        <v>0</v>
      </c>
      <c r="S27" s="107">
        <f t="shared" si="0"/>
        <v>99.32383733333333</v>
      </c>
      <c r="T27" s="108">
        <f t="shared" si="1"/>
        <v>0</v>
      </c>
      <c r="U27" s="108">
        <f t="shared" si="2"/>
        <v>0</v>
      </c>
      <c r="V27" s="109">
        <f t="shared" si="3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05">
        <v>21</v>
      </c>
      <c r="B28" s="164" t="s">
        <v>247</v>
      </c>
      <c r="C28" s="143" t="s">
        <v>607</v>
      </c>
      <c r="D28" s="164" t="s">
        <v>437</v>
      </c>
      <c r="E28" s="238" t="s">
        <v>204</v>
      </c>
      <c r="F28" s="246" t="s">
        <v>200</v>
      </c>
      <c r="G28" s="242"/>
      <c r="H28" s="165">
        <v>40.450000000000003</v>
      </c>
      <c r="I28" s="103"/>
      <c r="J28" s="103">
        <v>1</v>
      </c>
      <c r="K28" s="103"/>
      <c r="L28" s="103"/>
      <c r="M28" s="103">
        <v>1</v>
      </c>
      <c r="N28" s="103">
        <v>1</v>
      </c>
      <c r="O28" s="103">
        <v>1</v>
      </c>
      <c r="P28" s="103">
        <v>1</v>
      </c>
      <c r="Q28" s="103"/>
      <c r="R28" s="213" t="s">
        <v>1145</v>
      </c>
      <c r="S28" s="107">
        <f t="shared" si="0"/>
        <v>1085.88834</v>
      </c>
      <c r="T28" s="108">
        <v>0</v>
      </c>
      <c r="U28" s="108">
        <f t="shared" si="2"/>
        <v>0</v>
      </c>
      <c r="V28" s="109">
        <f t="shared" si="3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05">
        <v>22</v>
      </c>
      <c r="B29" s="164" t="s">
        <v>248</v>
      </c>
      <c r="C29" s="143" t="s">
        <v>607</v>
      </c>
      <c r="D29" s="164" t="s">
        <v>438</v>
      </c>
      <c r="E29" s="238" t="s">
        <v>206</v>
      </c>
      <c r="F29" s="246" t="s">
        <v>219</v>
      </c>
      <c r="G29" s="242" t="s">
        <v>2</v>
      </c>
      <c r="H29" s="165">
        <v>27.31</v>
      </c>
      <c r="I29" s="103"/>
      <c r="J29" s="90">
        <v>1</v>
      </c>
      <c r="K29" s="90"/>
      <c r="L29" s="90"/>
      <c r="M29" s="90">
        <v>1</v>
      </c>
      <c r="N29" s="90">
        <v>1</v>
      </c>
      <c r="O29" s="90"/>
      <c r="P29" s="90">
        <v>1</v>
      </c>
      <c r="Q29" s="103"/>
      <c r="R29" s="213">
        <f>IFERROR(VLOOKUP(G29,'Úklid kategorie'!$E$5:$F$11,2,FALSE),"Není kategorie")</f>
        <v>0</v>
      </c>
      <c r="S29" s="107">
        <f t="shared" si="0"/>
        <v>724.03907866666657</v>
      </c>
      <c r="T29" s="108">
        <f t="shared" si="1"/>
        <v>0</v>
      </c>
      <c r="U29" s="108">
        <f t="shared" si="2"/>
        <v>0</v>
      </c>
      <c r="V29" s="109">
        <f t="shared" si="3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05">
        <v>23</v>
      </c>
      <c r="B30" s="164" t="s">
        <v>249</v>
      </c>
      <c r="C30" s="143" t="s">
        <v>607</v>
      </c>
      <c r="D30" s="164" t="s">
        <v>439</v>
      </c>
      <c r="E30" s="238" t="s">
        <v>204</v>
      </c>
      <c r="F30" s="246" t="s">
        <v>200</v>
      </c>
      <c r="G30" s="242" t="s">
        <v>6</v>
      </c>
      <c r="H30" s="165">
        <v>39.31</v>
      </c>
      <c r="I30" s="103"/>
      <c r="J30" s="103">
        <v>1</v>
      </c>
      <c r="K30" s="103"/>
      <c r="L30" s="103"/>
      <c r="M30" s="103">
        <v>1</v>
      </c>
      <c r="N30" s="103">
        <v>1</v>
      </c>
      <c r="O30" s="103">
        <v>1</v>
      </c>
      <c r="P30" s="103">
        <v>1</v>
      </c>
      <c r="Q30" s="103"/>
      <c r="R30" s="213">
        <f>IFERROR(VLOOKUP(G30,'Úklid kategorie'!$E$5:$F$11,2,FALSE),"Není kategorie")</f>
        <v>0</v>
      </c>
      <c r="S30" s="107">
        <f t="shared" si="0"/>
        <v>1055.2848119999999</v>
      </c>
      <c r="T30" s="108">
        <f t="shared" si="1"/>
        <v>0</v>
      </c>
      <c r="U30" s="108">
        <f t="shared" si="2"/>
        <v>0</v>
      </c>
      <c r="V30" s="109">
        <f t="shared" si="3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05">
        <v>24</v>
      </c>
      <c r="B31" s="164" t="s">
        <v>250</v>
      </c>
      <c r="C31" s="143" t="s">
        <v>607</v>
      </c>
      <c r="D31" s="164" t="s">
        <v>440</v>
      </c>
      <c r="E31" s="238" t="s">
        <v>204</v>
      </c>
      <c r="F31" s="246" t="s">
        <v>220</v>
      </c>
      <c r="G31" s="242"/>
      <c r="H31" s="165">
        <v>58.54</v>
      </c>
      <c r="I31" s="102"/>
      <c r="J31" s="103">
        <v>1</v>
      </c>
      <c r="K31" s="103"/>
      <c r="L31" s="103"/>
      <c r="M31" s="103">
        <v>1</v>
      </c>
      <c r="N31" s="103">
        <v>1</v>
      </c>
      <c r="O31" s="103">
        <v>1</v>
      </c>
      <c r="P31" s="103">
        <v>1</v>
      </c>
      <c r="Q31" s="102"/>
      <c r="R31" s="213" t="s">
        <v>1151</v>
      </c>
      <c r="S31" s="107">
        <f t="shared" si="0"/>
        <v>1571.5180079999998</v>
      </c>
      <c r="T31" s="108">
        <v>0</v>
      </c>
      <c r="U31" s="108">
        <f t="shared" si="2"/>
        <v>0</v>
      </c>
      <c r="V31" s="109">
        <f t="shared" si="3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x14ac:dyDescent="0.25">
      <c r="A32" s="105">
        <v>25</v>
      </c>
      <c r="B32" s="164" t="s">
        <v>251</v>
      </c>
      <c r="C32" s="143" t="s">
        <v>607</v>
      </c>
      <c r="D32" s="164" t="s">
        <v>441</v>
      </c>
      <c r="E32" s="238" t="s">
        <v>204</v>
      </c>
      <c r="F32" s="246" t="s">
        <v>220</v>
      </c>
      <c r="G32" s="242"/>
      <c r="H32" s="165">
        <v>36.18</v>
      </c>
      <c r="I32" s="103"/>
      <c r="J32" s="103">
        <v>1</v>
      </c>
      <c r="K32" s="103"/>
      <c r="L32" s="103"/>
      <c r="M32" s="103">
        <v>1</v>
      </c>
      <c r="N32" s="103">
        <v>1</v>
      </c>
      <c r="O32" s="103">
        <v>1</v>
      </c>
      <c r="P32" s="103">
        <v>1</v>
      </c>
      <c r="Q32" s="103"/>
      <c r="R32" s="213" t="s">
        <v>1151</v>
      </c>
      <c r="S32" s="107">
        <f t="shared" si="0"/>
        <v>971.25933599999985</v>
      </c>
      <c r="T32" s="108">
        <v>0</v>
      </c>
      <c r="U32" s="108">
        <f t="shared" si="2"/>
        <v>0</v>
      </c>
      <c r="V32" s="109">
        <f t="shared" si="3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05">
        <v>26</v>
      </c>
      <c r="B33" s="164" t="s">
        <v>252</v>
      </c>
      <c r="C33" s="143" t="s">
        <v>607</v>
      </c>
      <c r="D33" s="164" t="s">
        <v>442</v>
      </c>
      <c r="E33" s="238" t="s">
        <v>204</v>
      </c>
      <c r="F33" s="246" t="s">
        <v>219</v>
      </c>
      <c r="G33" s="242"/>
      <c r="H33" s="165">
        <v>19.100000000000001</v>
      </c>
      <c r="I33" s="103"/>
      <c r="J33" s="103">
        <v>1</v>
      </c>
      <c r="K33" s="103"/>
      <c r="L33" s="103"/>
      <c r="M33" s="103">
        <v>1</v>
      </c>
      <c r="N33" s="103">
        <v>1</v>
      </c>
      <c r="O33" s="103">
        <v>1</v>
      </c>
      <c r="P33" s="103">
        <v>1</v>
      </c>
      <c r="Q33" s="103"/>
      <c r="R33" s="213" t="s">
        <v>1151</v>
      </c>
      <c r="S33" s="107">
        <f t="shared" si="0"/>
        <v>512.74332000000004</v>
      </c>
      <c r="T33" s="108">
        <v>0</v>
      </c>
      <c r="U33" s="108">
        <f t="shared" si="2"/>
        <v>0</v>
      </c>
      <c r="V33" s="109">
        <f t="shared" si="3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05">
        <v>27</v>
      </c>
      <c r="B34" s="164" t="s">
        <v>253</v>
      </c>
      <c r="C34" s="143" t="s">
        <v>607</v>
      </c>
      <c r="D34" s="164" t="s">
        <v>443</v>
      </c>
      <c r="E34" s="238" t="s">
        <v>1093</v>
      </c>
      <c r="F34" s="246" t="s">
        <v>219</v>
      </c>
      <c r="G34" s="242" t="s">
        <v>4</v>
      </c>
      <c r="H34" s="165">
        <v>4.0199999999999996</v>
      </c>
      <c r="I34" s="103"/>
      <c r="J34" s="90"/>
      <c r="K34" s="90"/>
      <c r="L34" s="90"/>
      <c r="M34" s="90">
        <v>1</v>
      </c>
      <c r="N34" s="90">
        <v>1</v>
      </c>
      <c r="O34" s="90"/>
      <c r="P34" s="90">
        <v>1</v>
      </c>
      <c r="Q34" s="103"/>
      <c r="R34" s="213">
        <f>IFERROR(VLOOKUP(G34,'Úklid kategorie'!$E$5:$F$11,2,FALSE),"Není kategorie")</f>
        <v>0</v>
      </c>
      <c r="S34" s="107">
        <f t="shared" si="0"/>
        <v>22.157703999999995</v>
      </c>
      <c r="T34" s="108">
        <f t="shared" si="1"/>
        <v>0</v>
      </c>
      <c r="U34" s="108">
        <f t="shared" si="2"/>
        <v>0</v>
      </c>
      <c r="V34" s="109">
        <f t="shared" si="3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05">
        <v>28</v>
      </c>
      <c r="B35" s="164" t="s">
        <v>254</v>
      </c>
      <c r="C35" s="143" t="s">
        <v>607</v>
      </c>
      <c r="D35" s="164" t="s">
        <v>444</v>
      </c>
      <c r="E35" s="238" t="s">
        <v>205</v>
      </c>
      <c r="F35" s="246" t="s">
        <v>219</v>
      </c>
      <c r="G35" s="242"/>
      <c r="H35" s="165">
        <v>3.59</v>
      </c>
      <c r="I35" s="103"/>
      <c r="J35" s="103"/>
      <c r="K35" s="103"/>
      <c r="L35" s="103"/>
      <c r="M35" s="103"/>
      <c r="N35" s="103"/>
      <c r="O35" s="103"/>
      <c r="P35" s="103"/>
      <c r="Q35" s="103"/>
      <c r="R35" s="213" t="s">
        <v>1145</v>
      </c>
      <c r="S35" s="107">
        <f t="shared" si="0"/>
        <v>0</v>
      </c>
      <c r="T35" s="108">
        <v>0</v>
      </c>
      <c r="U35" s="108">
        <f t="shared" si="2"/>
        <v>0</v>
      </c>
      <c r="V35" s="109">
        <f t="shared" si="3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05">
        <v>29</v>
      </c>
      <c r="B36" s="155" t="s">
        <v>255</v>
      </c>
      <c r="C36" s="153" t="s">
        <v>608</v>
      </c>
      <c r="D36" s="155" t="s">
        <v>445</v>
      </c>
      <c r="E36" s="236" t="s">
        <v>206</v>
      </c>
      <c r="F36" s="163" t="s">
        <v>219</v>
      </c>
      <c r="G36" s="241" t="s">
        <v>2</v>
      </c>
      <c r="H36" s="156">
        <v>93.94</v>
      </c>
      <c r="I36" s="90"/>
      <c r="J36" s="90">
        <v>1</v>
      </c>
      <c r="K36" s="90"/>
      <c r="L36" s="90"/>
      <c r="M36" s="90">
        <v>1</v>
      </c>
      <c r="N36" s="90">
        <v>1</v>
      </c>
      <c r="O36" s="90"/>
      <c r="P36" s="90">
        <v>1</v>
      </c>
      <c r="Q36" s="90"/>
      <c r="R36" s="213">
        <f>IFERROR(VLOOKUP(G36,'Úklid kategorie'!$E$5:$F$11,2,FALSE),"Není kategorie")</f>
        <v>0</v>
      </c>
      <c r="S36" s="107">
        <f t="shared" si="0"/>
        <v>2490.5247546666669</v>
      </c>
      <c r="T36" s="108">
        <f t="shared" si="1"/>
        <v>0</v>
      </c>
      <c r="U36" s="108">
        <f t="shared" si="2"/>
        <v>0</v>
      </c>
      <c r="V36" s="109">
        <f t="shared" si="3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05">
        <v>30</v>
      </c>
      <c r="B37" s="152" t="s">
        <v>256</v>
      </c>
      <c r="C37" s="153" t="s">
        <v>608</v>
      </c>
      <c r="D37" s="152" t="s">
        <v>446</v>
      </c>
      <c r="E37" s="237" t="s">
        <v>212</v>
      </c>
      <c r="F37" s="163" t="s">
        <v>221</v>
      </c>
      <c r="G37" s="241" t="s">
        <v>5</v>
      </c>
      <c r="H37" s="150">
        <v>18.850000000000001</v>
      </c>
      <c r="I37" s="102"/>
      <c r="J37" s="103">
        <v>1</v>
      </c>
      <c r="K37" s="103"/>
      <c r="L37" s="103"/>
      <c r="M37" s="103">
        <v>1</v>
      </c>
      <c r="N37" s="103">
        <v>1</v>
      </c>
      <c r="O37" s="103">
        <v>1</v>
      </c>
      <c r="P37" s="103">
        <v>1</v>
      </c>
      <c r="Q37" s="102"/>
      <c r="R37" s="122">
        <f>IFERROR(VLOOKUP(G37,'Úklid kategorie'!$E$5:$F$11,2,FALSE),"Není kategorie")</f>
        <v>0</v>
      </c>
      <c r="S37" s="107">
        <f t="shared" si="0"/>
        <v>506.03202000000005</v>
      </c>
      <c r="T37" s="108">
        <f t="shared" si="1"/>
        <v>0</v>
      </c>
      <c r="U37" s="108">
        <f t="shared" si="2"/>
        <v>0</v>
      </c>
      <c r="V37" s="109">
        <f t="shared" si="3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x14ac:dyDescent="0.25">
      <c r="A38" s="105">
        <v>31</v>
      </c>
      <c r="B38" s="155" t="s">
        <v>257</v>
      </c>
      <c r="C38" s="153" t="s">
        <v>608</v>
      </c>
      <c r="D38" s="155" t="s">
        <v>447</v>
      </c>
      <c r="E38" s="236" t="s">
        <v>212</v>
      </c>
      <c r="F38" s="163" t="s">
        <v>221</v>
      </c>
      <c r="G38" s="241" t="s">
        <v>5</v>
      </c>
      <c r="H38" s="156">
        <v>19.079999999999998</v>
      </c>
      <c r="I38" s="102"/>
      <c r="J38" s="103">
        <v>1</v>
      </c>
      <c r="K38" s="103"/>
      <c r="L38" s="103"/>
      <c r="M38" s="103">
        <v>1</v>
      </c>
      <c r="N38" s="103">
        <v>1</v>
      </c>
      <c r="O38" s="103">
        <v>1</v>
      </c>
      <c r="P38" s="103">
        <v>1</v>
      </c>
      <c r="Q38" s="102"/>
      <c r="R38" s="122">
        <f>IFERROR(VLOOKUP(G38,'Úklid kategorie'!$E$5:$F$11,2,FALSE),"Není kategorie")</f>
        <v>0</v>
      </c>
      <c r="S38" s="107">
        <f t="shared" si="0"/>
        <v>512.20641599999988</v>
      </c>
      <c r="T38" s="108">
        <f t="shared" si="1"/>
        <v>0</v>
      </c>
      <c r="U38" s="108">
        <f t="shared" si="2"/>
        <v>0</v>
      </c>
      <c r="V38" s="109">
        <f t="shared" si="3"/>
        <v>0</v>
      </c>
      <c r="AH38" s="2"/>
      <c r="AI38" s="2"/>
      <c r="AJ38" s="2"/>
      <c r="AQ38" s="2"/>
      <c r="AR38" s="2"/>
      <c r="AS38" s="2"/>
      <c r="BA38" s="2"/>
      <c r="BB38" s="2"/>
      <c r="BC38" s="2"/>
    </row>
    <row r="39" spans="1:55" x14ac:dyDescent="0.25">
      <c r="A39" s="105">
        <v>32</v>
      </c>
      <c r="B39" s="152" t="s">
        <v>258</v>
      </c>
      <c r="C39" s="153" t="s">
        <v>608</v>
      </c>
      <c r="D39" s="152" t="s">
        <v>448</v>
      </c>
      <c r="E39" s="237" t="s">
        <v>212</v>
      </c>
      <c r="F39" s="163" t="s">
        <v>221</v>
      </c>
      <c r="G39" s="241" t="s">
        <v>5</v>
      </c>
      <c r="H39" s="150">
        <v>19.05</v>
      </c>
      <c r="I39" s="103"/>
      <c r="J39" s="103">
        <v>1</v>
      </c>
      <c r="K39" s="103"/>
      <c r="L39" s="103"/>
      <c r="M39" s="103">
        <v>1</v>
      </c>
      <c r="N39" s="103">
        <v>1</v>
      </c>
      <c r="O39" s="103">
        <v>1</v>
      </c>
      <c r="P39" s="103">
        <v>1</v>
      </c>
      <c r="Q39" s="103"/>
      <c r="R39" s="122">
        <f>IFERROR(VLOOKUP(G39,'Úklid kategorie'!$E$5:$F$11,2,FALSE),"Není kategorie")</f>
        <v>0</v>
      </c>
      <c r="S39" s="107">
        <f t="shared" si="0"/>
        <v>511.40106000000003</v>
      </c>
      <c r="T39" s="108">
        <f t="shared" si="1"/>
        <v>0</v>
      </c>
      <c r="U39" s="108">
        <f t="shared" si="2"/>
        <v>0</v>
      </c>
      <c r="V39" s="109">
        <f t="shared" si="3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05">
        <v>33</v>
      </c>
      <c r="B40" s="155" t="s">
        <v>259</v>
      </c>
      <c r="C40" s="153" t="s">
        <v>608</v>
      </c>
      <c r="D40" s="155" t="s">
        <v>449</v>
      </c>
      <c r="E40" s="236" t="s">
        <v>212</v>
      </c>
      <c r="F40" s="163" t="s">
        <v>221</v>
      </c>
      <c r="G40" s="241" t="s">
        <v>5</v>
      </c>
      <c r="H40" s="156">
        <v>19.079999999999998</v>
      </c>
      <c r="I40" s="103"/>
      <c r="J40" s="103">
        <v>1</v>
      </c>
      <c r="K40" s="103"/>
      <c r="L40" s="103"/>
      <c r="M40" s="103">
        <v>1</v>
      </c>
      <c r="N40" s="103">
        <v>1</v>
      </c>
      <c r="O40" s="103">
        <v>1</v>
      </c>
      <c r="P40" s="103">
        <v>1</v>
      </c>
      <c r="Q40" s="103"/>
      <c r="R40" s="122">
        <f>IFERROR(VLOOKUP(G40,'Úklid kategorie'!$E$5:$F$11,2,FALSE),"Není kategorie")</f>
        <v>0</v>
      </c>
      <c r="S40" s="107">
        <f t="shared" si="0"/>
        <v>512.20641599999988</v>
      </c>
      <c r="T40" s="108">
        <f t="shared" si="1"/>
        <v>0</v>
      </c>
      <c r="U40" s="108">
        <f t="shared" si="2"/>
        <v>0</v>
      </c>
      <c r="V40" s="109">
        <f t="shared" si="3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05">
        <v>34</v>
      </c>
      <c r="B41" s="152" t="s">
        <v>260</v>
      </c>
      <c r="C41" s="153" t="s">
        <v>608</v>
      </c>
      <c r="D41" s="152" t="s">
        <v>450</v>
      </c>
      <c r="E41" s="237" t="s">
        <v>212</v>
      </c>
      <c r="F41" s="163" t="s">
        <v>221</v>
      </c>
      <c r="G41" s="241" t="s">
        <v>5</v>
      </c>
      <c r="H41" s="150">
        <v>19.02</v>
      </c>
      <c r="I41" s="103"/>
      <c r="J41" s="103">
        <v>1</v>
      </c>
      <c r="K41" s="103"/>
      <c r="L41" s="103"/>
      <c r="M41" s="103">
        <v>1</v>
      </c>
      <c r="N41" s="103">
        <v>1</v>
      </c>
      <c r="O41" s="103">
        <v>1</v>
      </c>
      <c r="P41" s="103">
        <v>1</v>
      </c>
      <c r="Q41" s="103"/>
      <c r="R41" s="122">
        <f>IFERROR(VLOOKUP(G41,'Úklid kategorie'!$E$5:$F$11,2,FALSE),"Není kategorie")</f>
        <v>0</v>
      </c>
      <c r="S41" s="107">
        <f t="shared" si="0"/>
        <v>510.59570399999996</v>
      </c>
      <c r="T41" s="108">
        <f t="shared" si="1"/>
        <v>0</v>
      </c>
      <c r="U41" s="108">
        <f t="shared" si="2"/>
        <v>0</v>
      </c>
      <c r="V41" s="109">
        <f t="shared" si="3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05">
        <v>35</v>
      </c>
      <c r="B42" s="155" t="s">
        <v>261</v>
      </c>
      <c r="C42" s="153" t="s">
        <v>608</v>
      </c>
      <c r="D42" s="155" t="s">
        <v>451</v>
      </c>
      <c r="E42" s="236" t="s">
        <v>212</v>
      </c>
      <c r="F42" s="163" t="s">
        <v>221</v>
      </c>
      <c r="G42" s="241" t="s">
        <v>5</v>
      </c>
      <c r="H42" s="156">
        <v>19.079999999999998</v>
      </c>
      <c r="I42" s="103"/>
      <c r="J42" s="103">
        <v>1</v>
      </c>
      <c r="K42" s="103"/>
      <c r="L42" s="103"/>
      <c r="M42" s="103">
        <v>1</v>
      </c>
      <c r="N42" s="103">
        <v>1</v>
      </c>
      <c r="O42" s="103">
        <v>1</v>
      </c>
      <c r="P42" s="103">
        <v>1</v>
      </c>
      <c r="Q42" s="102"/>
      <c r="R42" s="122">
        <f>IFERROR(VLOOKUP(G42,'Úklid kategorie'!$E$5:$F$11,2,FALSE),"Není kategorie")</f>
        <v>0</v>
      </c>
      <c r="S42" s="107">
        <f t="shared" si="0"/>
        <v>512.20641599999988</v>
      </c>
      <c r="T42" s="108">
        <f t="shared" si="1"/>
        <v>0</v>
      </c>
      <c r="U42" s="108">
        <f t="shared" si="2"/>
        <v>0</v>
      </c>
      <c r="V42" s="109">
        <f t="shared" si="3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05">
        <v>36</v>
      </c>
      <c r="B43" s="152" t="s">
        <v>262</v>
      </c>
      <c r="C43" s="153" t="s">
        <v>608</v>
      </c>
      <c r="D43" s="152" t="s">
        <v>452</v>
      </c>
      <c r="E43" s="237" t="s">
        <v>212</v>
      </c>
      <c r="F43" s="163" t="s">
        <v>221</v>
      </c>
      <c r="G43" s="241" t="s">
        <v>5</v>
      </c>
      <c r="H43" s="150">
        <v>19.079999999999998</v>
      </c>
      <c r="I43" s="103"/>
      <c r="J43" s="103">
        <v>1</v>
      </c>
      <c r="K43" s="103"/>
      <c r="L43" s="103"/>
      <c r="M43" s="103">
        <v>1</v>
      </c>
      <c r="N43" s="103">
        <v>1</v>
      </c>
      <c r="O43" s="103">
        <v>1</v>
      </c>
      <c r="P43" s="103">
        <v>1</v>
      </c>
      <c r="Q43" s="102"/>
      <c r="R43" s="122">
        <f>IFERROR(VLOOKUP(G43,'Úklid kategorie'!$E$5:$F$11,2,FALSE),"Není kategorie")</f>
        <v>0</v>
      </c>
      <c r="S43" s="107">
        <f t="shared" si="0"/>
        <v>512.20641599999988</v>
      </c>
      <c r="T43" s="108">
        <f t="shared" si="1"/>
        <v>0</v>
      </c>
      <c r="U43" s="108">
        <f t="shared" si="2"/>
        <v>0</v>
      </c>
      <c r="V43" s="109">
        <f t="shared" si="3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05">
        <v>37</v>
      </c>
      <c r="B44" s="155" t="s">
        <v>263</v>
      </c>
      <c r="C44" s="153" t="s">
        <v>608</v>
      </c>
      <c r="D44" s="155" t="s">
        <v>453</v>
      </c>
      <c r="E44" s="236" t="s">
        <v>212</v>
      </c>
      <c r="F44" s="163" t="s">
        <v>221</v>
      </c>
      <c r="G44" s="241" t="s">
        <v>5</v>
      </c>
      <c r="H44" s="156">
        <v>19.079999999999998</v>
      </c>
      <c r="I44" s="103"/>
      <c r="J44" s="103">
        <v>1</v>
      </c>
      <c r="K44" s="103"/>
      <c r="L44" s="103"/>
      <c r="M44" s="103">
        <v>1</v>
      </c>
      <c r="N44" s="103">
        <v>1</v>
      </c>
      <c r="O44" s="103">
        <v>1</v>
      </c>
      <c r="P44" s="103">
        <v>1</v>
      </c>
      <c r="Q44" s="102"/>
      <c r="R44" s="122">
        <f>IFERROR(VLOOKUP(G44,'Úklid kategorie'!$E$5:$F$11,2,FALSE),"Není kategorie")</f>
        <v>0</v>
      </c>
      <c r="S44" s="107">
        <f t="shared" si="0"/>
        <v>512.20641599999988</v>
      </c>
      <c r="T44" s="108">
        <f t="shared" si="1"/>
        <v>0</v>
      </c>
      <c r="U44" s="108">
        <f t="shared" si="2"/>
        <v>0</v>
      </c>
      <c r="V44" s="109">
        <f t="shared" si="3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05">
        <v>38</v>
      </c>
      <c r="B45" s="152" t="s">
        <v>264</v>
      </c>
      <c r="C45" s="153" t="s">
        <v>608</v>
      </c>
      <c r="D45" s="152" t="s">
        <v>454</v>
      </c>
      <c r="E45" s="237" t="s">
        <v>212</v>
      </c>
      <c r="F45" s="163" t="s">
        <v>221</v>
      </c>
      <c r="G45" s="241" t="s">
        <v>5</v>
      </c>
      <c r="H45" s="150">
        <v>19.03</v>
      </c>
      <c r="I45" s="103"/>
      <c r="J45" s="103">
        <v>1</v>
      </c>
      <c r="K45" s="103"/>
      <c r="L45" s="103"/>
      <c r="M45" s="103">
        <v>1</v>
      </c>
      <c r="N45" s="103">
        <v>1</v>
      </c>
      <c r="O45" s="103">
        <v>1</v>
      </c>
      <c r="P45" s="103">
        <v>1</v>
      </c>
      <c r="Q45" s="103"/>
      <c r="R45" s="122">
        <f>IFERROR(VLOOKUP(G45,'Úklid kategorie'!$E$5:$F$11,2,FALSE),"Není kategorie")</f>
        <v>0</v>
      </c>
      <c r="S45" s="107">
        <f t="shared" si="0"/>
        <v>510.86415600000004</v>
      </c>
      <c r="T45" s="108">
        <f t="shared" si="1"/>
        <v>0</v>
      </c>
      <c r="U45" s="108">
        <f t="shared" si="2"/>
        <v>0</v>
      </c>
      <c r="V45" s="109">
        <f t="shared" si="3"/>
        <v>0</v>
      </c>
      <c r="W45" s="2"/>
      <c r="AQ45" s="2"/>
      <c r="AR45" s="2"/>
      <c r="AS45" s="2"/>
      <c r="BA45" s="2"/>
      <c r="BB45" s="2"/>
      <c r="BC45" s="2"/>
    </row>
    <row r="46" spans="1:55" x14ac:dyDescent="0.25">
      <c r="A46" s="105">
        <v>39</v>
      </c>
      <c r="B46" s="155" t="s">
        <v>265</v>
      </c>
      <c r="C46" s="153" t="s">
        <v>608</v>
      </c>
      <c r="D46" s="155" t="s">
        <v>455</v>
      </c>
      <c r="E46" s="236" t="s">
        <v>212</v>
      </c>
      <c r="F46" s="163" t="s">
        <v>221</v>
      </c>
      <c r="G46" s="241" t="s">
        <v>5</v>
      </c>
      <c r="H46" s="156">
        <v>19.079999999999998</v>
      </c>
      <c r="I46" s="103"/>
      <c r="J46" s="103">
        <v>1</v>
      </c>
      <c r="K46" s="103"/>
      <c r="L46" s="103"/>
      <c r="M46" s="103">
        <v>1</v>
      </c>
      <c r="N46" s="103">
        <v>1</v>
      </c>
      <c r="O46" s="103">
        <v>1</v>
      </c>
      <c r="P46" s="103">
        <v>1</v>
      </c>
      <c r="Q46" s="103"/>
      <c r="R46" s="122">
        <f>IFERROR(VLOOKUP(G46,'Úklid kategorie'!$E$5:$F$11,2,FALSE),"Není kategorie")</f>
        <v>0</v>
      </c>
      <c r="S46" s="107">
        <f t="shared" si="0"/>
        <v>512.20641599999988</v>
      </c>
      <c r="T46" s="108">
        <f t="shared" si="1"/>
        <v>0</v>
      </c>
      <c r="U46" s="108">
        <f t="shared" si="2"/>
        <v>0</v>
      </c>
      <c r="V46" s="109">
        <f t="shared" si="3"/>
        <v>0</v>
      </c>
      <c r="W46" s="2"/>
      <c r="AQ46" s="2"/>
      <c r="AR46" s="2"/>
      <c r="AS46" s="2"/>
      <c r="BA46" s="2"/>
      <c r="BB46" s="2"/>
      <c r="BC46" s="2"/>
    </row>
    <row r="47" spans="1:55" x14ac:dyDescent="0.25">
      <c r="A47" s="105">
        <v>40</v>
      </c>
      <c r="B47" s="152" t="s">
        <v>266</v>
      </c>
      <c r="C47" s="153" t="s">
        <v>608</v>
      </c>
      <c r="D47" s="152" t="s">
        <v>456</v>
      </c>
      <c r="E47" s="237" t="s">
        <v>212</v>
      </c>
      <c r="F47" s="163" t="s">
        <v>221</v>
      </c>
      <c r="G47" s="241" t="s">
        <v>5</v>
      </c>
      <c r="H47" s="150">
        <v>19.03</v>
      </c>
      <c r="I47" s="103"/>
      <c r="J47" s="103">
        <v>1</v>
      </c>
      <c r="K47" s="103"/>
      <c r="L47" s="103"/>
      <c r="M47" s="103">
        <v>1</v>
      </c>
      <c r="N47" s="103">
        <v>1</v>
      </c>
      <c r="O47" s="103">
        <v>1</v>
      </c>
      <c r="P47" s="103">
        <v>1</v>
      </c>
      <c r="Q47" s="103"/>
      <c r="R47" s="122">
        <f>IFERROR(VLOOKUP(G47,'Úklid kategorie'!$E$5:$F$11,2,FALSE),"Není kategorie")</f>
        <v>0</v>
      </c>
      <c r="S47" s="107">
        <f t="shared" si="0"/>
        <v>510.86415600000004</v>
      </c>
      <c r="T47" s="108">
        <f t="shared" si="1"/>
        <v>0</v>
      </c>
      <c r="U47" s="108">
        <f t="shared" si="2"/>
        <v>0</v>
      </c>
      <c r="V47" s="109">
        <f t="shared" si="3"/>
        <v>0</v>
      </c>
      <c r="W47" s="2"/>
      <c r="AH47" s="2"/>
      <c r="AI47" s="2"/>
      <c r="AJ47" s="2"/>
      <c r="AQ47" s="2"/>
      <c r="AR47" s="2"/>
      <c r="AS47" s="2"/>
      <c r="BA47" s="2"/>
      <c r="BB47" s="2"/>
      <c r="BC47" s="2"/>
    </row>
    <row r="48" spans="1:55" x14ac:dyDescent="0.25">
      <c r="A48" s="105">
        <v>41</v>
      </c>
      <c r="B48" s="155" t="s">
        <v>267</v>
      </c>
      <c r="C48" s="153" t="s">
        <v>608</v>
      </c>
      <c r="D48" s="155" t="s">
        <v>457</v>
      </c>
      <c r="E48" s="236" t="s">
        <v>214</v>
      </c>
      <c r="F48" s="163" t="s">
        <v>221</v>
      </c>
      <c r="G48" s="241" t="s">
        <v>5</v>
      </c>
      <c r="H48" s="156">
        <v>19.079999999999998</v>
      </c>
      <c r="I48" s="102"/>
      <c r="J48" s="103">
        <v>1</v>
      </c>
      <c r="K48" s="103"/>
      <c r="L48" s="103"/>
      <c r="M48" s="103">
        <v>1</v>
      </c>
      <c r="N48" s="103">
        <v>1</v>
      </c>
      <c r="O48" s="103">
        <v>1</v>
      </c>
      <c r="P48" s="103">
        <v>1</v>
      </c>
      <c r="Q48" s="102"/>
      <c r="R48" s="122">
        <f>IFERROR(VLOOKUP(G48,'Úklid kategorie'!$E$5:$F$11,2,FALSE),"Není kategorie")</f>
        <v>0</v>
      </c>
      <c r="S48" s="107">
        <f t="shared" si="0"/>
        <v>512.20641599999988</v>
      </c>
      <c r="T48" s="108">
        <f t="shared" si="1"/>
        <v>0</v>
      </c>
      <c r="U48" s="108">
        <f t="shared" si="2"/>
        <v>0</v>
      </c>
      <c r="V48" s="109">
        <f t="shared" si="3"/>
        <v>0</v>
      </c>
      <c r="W48" s="2"/>
      <c r="AH48" s="2"/>
      <c r="AI48" s="2"/>
      <c r="AJ48" s="2"/>
      <c r="AQ48" s="2"/>
      <c r="AR48" s="2"/>
      <c r="AS48" s="2"/>
      <c r="BA48" s="2"/>
      <c r="BB48" s="2"/>
      <c r="BC48" s="2"/>
    </row>
    <row r="49" spans="1:55" s="91" customFormat="1" x14ac:dyDescent="0.25">
      <c r="A49" s="105">
        <v>42</v>
      </c>
      <c r="B49" s="152" t="s">
        <v>268</v>
      </c>
      <c r="C49" s="153" t="s">
        <v>608</v>
      </c>
      <c r="D49" s="152" t="s">
        <v>458</v>
      </c>
      <c r="E49" s="237" t="s">
        <v>212</v>
      </c>
      <c r="F49" s="163" t="s">
        <v>221</v>
      </c>
      <c r="G49" s="241" t="s">
        <v>5</v>
      </c>
      <c r="H49" s="150">
        <v>19.079999999999998</v>
      </c>
      <c r="I49" s="90"/>
      <c r="J49" s="103">
        <v>1</v>
      </c>
      <c r="K49" s="103"/>
      <c r="L49" s="103"/>
      <c r="M49" s="103">
        <v>1</v>
      </c>
      <c r="N49" s="103">
        <v>1</v>
      </c>
      <c r="O49" s="103">
        <v>1</v>
      </c>
      <c r="P49" s="103">
        <v>1</v>
      </c>
      <c r="Q49" s="90"/>
      <c r="R49" s="122">
        <f>IFERROR(VLOOKUP(G49,'Úklid kategorie'!$E$5:$F$11,2,FALSE),"Není kategorie")</f>
        <v>0</v>
      </c>
      <c r="S49" s="107">
        <f t="shared" si="0"/>
        <v>512.20641599999988</v>
      </c>
      <c r="T49" s="108">
        <f t="shared" si="1"/>
        <v>0</v>
      </c>
      <c r="U49" s="108">
        <f t="shared" si="2"/>
        <v>0</v>
      </c>
      <c r="V49" s="109">
        <f t="shared" si="3"/>
        <v>0</v>
      </c>
      <c r="W49" s="92"/>
      <c r="AH49" s="92"/>
      <c r="AI49" s="92"/>
      <c r="AJ49" s="92"/>
      <c r="AP49" s="92"/>
      <c r="AQ49" s="92"/>
      <c r="AR49" s="92"/>
      <c r="AS49" s="92"/>
      <c r="BA49" s="92"/>
      <c r="BB49" s="92"/>
      <c r="BC49" s="92"/>
    </row>
    <row r="50" spans="1:55" x14ac:dyDescent="0.25">
      <c r="A50" s="105">
        <v>43</v>
      </c>
      <c r="B50" s="155" t="s">
        <v>269</v>
      </c>
      <c r="C50" s="153" t="s">
        <v>608</v>
      </c>
      <c r="D50" s="155" t="s">
        <v>459</v>
      </c>
      <c r="E50" s="236" t="s">
        <v>212</v>
      </c>
      <c r="F50" s="163" t="s">
        <v>221</v>
      </c>
      <c r="G50" s="241" t="s">
        <v>5</v>
      </c>
      <c r="H50" s="156">
        <v>19.079999999999998</v>
      </c>
      <c r="I50" s="102"/>
      <c r="J50" s="103">
        <v>1</v>
      </c>
      <c r="K50" s="103"/>
      <c r="L50" s="103"/>
      <c r="M50" s="103">
        <v>1</v>
      </c>
      <c r="N50" s="103">
        <v>1</v>
      </c>
      <c r="O50" s="103">
        <v>1</v>
      </c>
      <c r="P50" s="103">
        <v>1</v>
      </c>
      <c r="Q50" s="102"/>
      <c r="R50" s="122">
        <f>IFERROR(VLOOKUP(G50,'Úklid kategorie'!$E$5:$F$11,2,FALSE),"Není kategorie")</f>
        <v>0</v>
      </c>
      <c r="S50" s="107">
        <f t="shared" si="0"/>
        <v>512.20641599999988</v>
      </c>
      <c r="T50" s="108">
        <f t="shared" si="1"/>
        <v>0</v>
      </c>
      <c r="U50" s="108">
        <f t="shared" si="2"/>
        <v>0</v>
      </c>
      <c r="V50" s="109">
        <f t="shared" si="3"/>
        <v>0</v>
      </c>
      <c r="W50" s="2"/>
      <c r="AH50" s="2"/>
      <c r="AI50" s="2"/>
      <c r="AJ50" s="2"/>
      <c r="AP50" s="2"/>
      <c r="AQ50" s="2"/>
      <c r="AR50" s="2"/>
      <c r="AS50" s="2"/>
      <c r="BA50" s="2"/>
      <c r="BB50" s="2"/>
      <c r="BC50" s="2"/>
    </row>
    <row r="51" spans="1:55" x14ac:dyDescent="0.25">
      <c r="A51" s="105">
        <v>44</v>
      </c>
      <c r="B51" s="152" t="s">
        <v>270</v>
      </c>
      <c r="C51" s="153" t="s">
        <v>608</v>
      </c>
      <c r="D51" s="152" t="s">
        <v>460</v>
      </c>
      <c r="E51" s="237" t="s">
        <v>212</v>
      </c>
      <c r="F51" s="163" t="s">
        <v>221</v>
      </c>
      <c r="G51" s="241" t="s">
        <v>5</v>
      </c>
      <c r="H51" s="150">
        <v>25.69</v>
      </c>
      <c r="I51" s="103"/>
      <c r="J51" s="103">
        <v>1</v>
      </c>
      <c r="K51" s="103"/>
      <c r="L51" s="103"/>
      <c r="M51" s="103">
        <v>1</v>
      </c>
      <c r="N51" s="103">
        <v>1</v>
      </c>
      <c r="O51" s="103">
        <v>1</v>
      </c>
      <c r="P51" s="103">
        <v>1</v>
      </c>
      <c r="Q51" s="103"/>
      <c r="R51" s="122">
        <f>IFERROR(VLOOKUP(G51,'Úklid kategorie'!$E$5:$F$11,2,FALSE),"Není kategorie")</f>
        <v>0</v>
      </c>
      <c r="S51" s="107">
        <f t="shared" si="0"/>
        <v>689.65318800000011</v>
      </c>
      <c r="T51" s="108">
        <f t="shared" si="1"/>
        <v>0</v>
      </c>
      <c r="U51" s="108">
        <f t="shared" si="2"/>
        <v>0</v>
      </c>
      <c r="V51" s="109">
        <f t="shared" si="3"/>
        <v>0</v>
      </c>
      <c r="W51" s="2"/>
      <c r="AH51" s="2"/>
      <c r="AI51" s="2"/>
      <c r="AJ51" s="2"/>
      <c r="AQ51" s="2"/>
      <c r="AR51" s="2"/>
      <c r="AS51" s="2"/>
      <c r="BA51" s="2"/>
      <c r="BB51" s="2"/>
      <c r="BC51" s="2"/>
    </row>
    <row r="52" spans="1:55" x14ac:dyDescent="0.25">
      <c r="A52" s="105">
        <v>45</v>
      </c>
      <c r="B52" s="155" t="s">
        <v>271</v>
      </c>
      <c r="C52" s="153" t="s">
        <v>608</v>
      </c>
      <c r="D52" s="155" t="s">
        <v>461</v>
      </c>
      <c r="E52" s="236" t="s">
        <v>212</v>
      </c>
      <c r="F52" s="163" t="s">
        <v>221</v>
      </c>
      <c r="G52" s="241" t="s">
        <v>5</v>
      </c>
      <c r="H52" s="156">
        <v>19.079999999999998</v>
      </c>
      <c r="I52" s="103"/>
      <c r="J52" s="103">
        <v>1</v>
      </c>
      <c r="K52" s="103"/>
      <c r="L52" s="103"/>
      <c r="M52" s="103">
        <v>1</v>
      </c>
      <c r="N52" s="103">
        <v>1</v>
      </c>
      <c r="O52" s="103">
        <v>1</v>
      </c>
      <c r="P52" s="103">
        <v>1</v>
      </c>
      <c r="Q52" s="102"/>
      <c r="R52" s="122">
        <f>IFERROR(VLOOKUP(G52,'Úklid kategorie'!$E$5:$F$11,2,FALSE),"Není kategorie")</f>
        <v>0</v>
      </c>
      <c r="S52" s="107">
        <f t="shared" si="0"/>
        <v>512.20641599999988</v>
      </c>
      <c r="T52" s="108">
        <f t="shared" si="1"/>
        <v>0</v>
      </c>
      <c r="U52" s="108">
        <f t="shared" si="2"/>
        <v>0</v>
      </c>
      <c r="V52" s="109">
        <f t="shared" si="3"/>
        <v>0</v>
      </c>
      <c r="W52" s="2"/>
      <c r="AH52" s="2"/>
      <c r="AI52" s="2"/>
      <c r="AJ52" s="2"/>
      <c r="AQ52" s="2"/>
      <c r="AR52" s="2"/>
      <c r="AS52" s="2"/>
      <c r="BA52" s="2"/>
      <c r="BB52" s="2"/>
      <c r="BC52" s="2"/>
    </row>
    <row r="53" spans="1:55" x14ac:dyDescent="0.25">
      <c r="A53" s="105">
        <v>46</v>
      </c>
      <c r="B53" s="152" t="s">
        <v>272</v>
      </c>
      <c r="C53" s="153" t="s">
        <v>608</v>
      </c>
      <c r="D53" s="152" t="s">
        <v>462</v>
      </c>
      <c r="E53" s="237" t="s">
        <v>212</v>
      </c>
      <c r="F53" s="163" t="s">
        <v>221</v>
      </c>
      <c r="G53" s="241" t="s">
        <v>5</v>
      </c>
      <c r="H53" s="150">
        <v>12.42</v>
      </c>
      <c r="I53" s="103"/>
      <c r="J53" s="103">
        <v>1</v>
      </c>
      <c r="K53" s="103"/>
      <c r="L53" s="103"/>
      <c r="M53" s="103">
        <v>1</v>
      </c>
      <c r="N53" s="103">
        <v>1</v>
      </c>
      <c r="O53" s="103">
        <v>1</v>
      </c>
      <c r="P53" s="103">
        <v>1</v>
      </c>
      <c r="Q53" s="90"/>
      <c r="R53" s="122">
        <f>IFERROR(VLOOKUP(G53,'Úklid kategorie'!$E$5:$F$11,2,FALSE),"Není kategorie")</f>
        <v>0</v>
      </c>
      <c r="S53" s="107">
        <f t="shared" si="0"/>
        <v>333.41738399999997</v>
      </c>
      <c r="T53" s="108">
        <f t="shared" si="1"/>
        <v>0</v>
      </c>
      <c r="U53" s="108">
        <f t="shared" si="2"/>
        <v>0</v>
      </c>
      <c r="V53" s="109">
        <f t="shared" si="3"/>
        <v>0</v>
      </c>
      <c r="W53" s="2"/>
      <c r="AH53" s="2"/>
      <c r="AI53" s="2"/>
      <c r="AJ53" s="2"/>
      <c r="AP53" s="2"/>
      <c r="AQ53" s="2"/>
      <c r="AR53" s="2"/>
      <c r="AS53" s="2"/>
      <c r="BA53" s="2"/>
      <c r="BB53" s="2"/>
      <c r="BC53" s="2"/>
    </row>
    <row r="54" spans="1:55" x14ac:dyDescent="0.25">
      <c r="A54" s="105">
        <v>47</v>
      </c>
      <c r="B54" s="155" t="s">
        <v>273</v>
      </c>
      <c r="C54" s="153" t="s">
        <v>608</v>
      </c>
      <c r="D54" s="155" t="s">
        <v>463</v>
      </c>
      <c r="E54" s="236" t="s">
        <v>215</v>
      </c>
      <c r="F54" s="163" t="s">
        <v>222</v>
      </c>
      <c r="G54" s="241" t="s">
        <v>2</v>
      </c>
      <c r="H54" s="156">
        <v>43.07</v>
      </c>
      <c r="I54" s="103"/>
      <c r="J54" s="90">
        <v>1</v>
      </c>
      <c r="K54" s="90"/>
      <c r="L54" s="90"/>
      <c r="M54" s="90">
        <v>1</v>
      </c>
      <c r="N54" s="90">
        <v>1</v>
      </c>
      <c r="O54" s="90"/>
      <c r="P54" s="90">
        <v>1</v>
      </c>
      <c r="Q54" s="103"/>
      <c r="R54" s="122">
        <f>IFERROR(VLOOKUP(G54,'Úklid kategorie'!$E$5:$F$11,2,FALSE),"Není kategorie")</f>
        <v>0</v>
      </c>
      <c r="S54" s="107">
        <f t="shared" si="0"/>
        <v>1141.8660973333333</v>
      </c>
      <c r="T54" s="108">
        <f t="shared" si="1"/>
        <v>0</v>
      </c>
      <c r="U54" s="108">
        <f t="shared" si="2"/>
        <v>0</v>
      </c>
      <c r="V54" s="109">
        <f t="shared" si="3"/>
        <v>0</v>
      </c>
      <c r="W54" s="2"/>
      <c r="AH54" s="2"/>
      <c r="AI54" s="2"/>
      <c r="AJ54" s="2"/>
      <c r="AP54" s="2"/>
      <c r="AQ54" s="2"/>
      <c r="AR54" s="2"/>
      <c r="AS54" s="2"/>
      <c r="BA54" s="2"/>
      <c r="BB54" s="2"/>
      <c r="BC54" s="2"/>
    </row>
    <row r="55" spans="1:55" x14ac:dyDescent="0.25">
      <c r="A55" s="105">
        <v>48</v>
      </c>
      <c r="B55" s="152" t="s">
        <v>274</v>
      </c>
      <c r="C55" s="153" t="s">
        <v>608</v>
      </c>
      <c r="D55" s="152" t="s">
        <v>464</v>
      </c>
      <c r="E55" s="237" t="s">
        <v>207</v>
      </c>
      <c r="F55" s="163" t="s">
        <v>223</v>
      </c>
      <c r="G55" s="241" t="s">
        <v>3</v>
      </c>
      <c r="H55" s="150">
        <v>4.37</v>
      </c>
      <c r="I55" s="103"/>
      <c r="J55" s="103">
        <v>1</v>
      </c>
      <c r="K55" s="103"/>
      <c r="L55" s="103"/>
      <c r="M55" s="103">
        <v>1</v>
      </c>
      <c r="N55" s="103">
        <v>1</v>
      </c>
      <c r="O55" s="103">
        <v>1</v>
      </c>
      <c r="P55" s="103">
        <v>1</v>
      </c>
      <c r="Q55" s="102"/>
      <c r="R55" s="122">
        <f>IFERROR(VLOOKUP(G55,'Úklid kategorie'!$E$5:$F$11,2,FALSE),"Není kategorie")</f>
        <v>0</v>
      </c>
      <c r="S55" s="107">
        <f t="shared" si="0"/>
        <v>117.313524</v>
      </c>
      <c r="T55" s="108">
        <f t="shared" si="1"/>
        <v>0</v>
      </c>
      <c r="U55" s="108">
        <f t="shared" si="2"/>
        <v>0</v>
      </c>
      <c r="V55" s="109">
        <f t="shared" si="3"/>
        <v>0</v>
      </c>
      <c r="W55" s="2"/>
      <c r="AH55" s="2"/>
      <c r="AI55" s="2"/>
      <c r="AJ55" s="2"/>
      <c r="AQ55" s="2"/>
      <c r="AR55" s="2"/>
      <c r="AS55" s="2"/>
      <c r="BA55" s="2"/>
      <c r="BB55" s="2"/>
      <c r="BC55" s="2"/>
    </row>
    <row r="56" spans="1:55" x14ac:dyDescent="0.25">
      <c r="A56" s="105">
        <v>49</v>
      </c>
      <c r="B56" s="155" t="s">
        <v>275</v>
      </c>
      <c r="C56" s="153" t="s">
        <v>608</v>
      </c>
      <c r="D56" s="155" t="s">
        <v>465</v>
      </c>
      <c r="E56" s="236" t="s">
        <v>208</v>
      </c>
      <c r="F56" s="163" t="s">
        <v>219</v>
      </c>
      <c r="G56" s="241" t="s">
        <v>3</v>
      </c>
      <c r="H56" s="156">
        <v>7.3</v>
      </c>
      <c r="I56" s="103"/>
      <c r="J56" s="103">
        <v>1</v>
      </c>
      <c r="K56" s="103"/>
      <c r="L56" s="103"/>
      <c r="M56" s="103">
        <v>1</v>
      </c>
      <c r="N56" s="103">
        <v>1</v>
      </c>
      <c r="O56" s="103">
        <v>1</v>
      </c>
      <c r="P56" s="103">
        <v>1</v>
      </c>
      <c r="Q56" s="93"/>
      <c r="R56" s="122">
        <f>IFERROR(VLOOKUP(G56,'Úklid kategorie'!$E$5:$F$11,2,FALSE),"Není kategorie")</f>
        <v>0</v>
      </c>
      <c r="S56" s="107">
        <f t="shared" si="0"/>
        <v>195.96995999999999</v>
      </c>
      <c r="T56" s="108">
        <f t="shared" si="1"/>
        <v>0</v>
      </c>
      <c r="U56" s="108">
        <f t="shared" si="2"/>
        <v>0</v>
      </c>
      <c r="V56" s="109">
        <f t="shared" si="3"/>
        <v>0</v>
      </c>
      <c r="W56" s="2"/>
      <c r="AH56" s="2"/>
      <c r="AI56" s="2"/>
      <c r="AJ56" s="2"/>
      <c r="AQ56" s="2"/>
      <c r="AR56" s="2"/>
      <c r="AS56" s="2"/>
      <c r="BA56" s="2"/>
      <c r="BB56" s="2"/>
      <c r="BC56" s="2"/>
    </row>
    <row r="57" spans="1:55" x14ac:dyDescent="0.25">
      <c r="A57" s="105">
        <v>50</v>
      </c>
      <c r="B57" s="152" t="s">
        <v>276</v>
      </c>
      <c r="C57" s="153" t="s">
        <v>608</v>
      </c>
      <c r="D57" s="152" t="s">
        <v>466</v>
      </c>
      <c r="E57" s="237" t="s">
        <v>216</v>
      </c>
      <c r="F57" s="163" t="s">
        <v>221</v>
      </c>
      <c r="G57" s="241" t="s">
        <v>5</v>
      </c>
      <c r="H57" s="150">
        <v>13.15</v>
      </c>
      <c r="I57" s="103"/>
      <c r="J57" s="103">
        <v>1</v>
      </c>
      <c r="K57" s="103"/>
      <c r="L57" s="103"/>
      <c r="M57" s="103">
        <v>1</v>
      </c>
      <c r="N57" s="103">
        <v>1</v>
      </c>
      <c r="O57" s="103">
        <v>1</v>
      </c>
      <c r="P57" s="103">
        <v>1</v>
      </c>
      <c r="Q57" s="102"/>
      <c r="R57" s="122">
        <f>IFERROR(VLOOKUP(G57,'Úklid kategorie'!$E$5:$F$11,2,FALSE),"Není kategorie")</f>
        <v>0</v>
      </c>
      <c r="S57" s="107">
        <f t="shared" si="0"/>
        <v>353.01438000000002</v>
      </c>
      <c r="T57" s="108">
        <f t="shared" si="1"/>
        <v>0</v>
      </c>
      <c r="U57" s="108">
        <f t="shared" si="2"/>
        <v>0</v>
      </c>
      <c r="V57" s="109">
        <f t="shared" si="3"/>
        <v>0</v>
      </c>
      <c r="W57" s="2"/>
      <c r="AQ57" s="2"/>
      <c r="AR57" s="2"/>
      <c r="AS57" s="2"/>
      <c r="BA57" s="2"/>
      <c r="BB57" s="2"/>
      <c r="BC57" s="2"/>
    </row>
    <row r="58" spans="1:55" x14ac:dyDescent="0.25">
      <c r="A58" s="105">
        <v>51</v>
      </c>
      <c r="B58" s="155" t="s">
        <v>277</v>
      </c>
      <c r="C58" s="153" t="s">
        <v>608</v>
      </c>
      <c r="D58" s="155" t="s">
        <v>467</v>
      </c>
      <c r="E58" s="236" t="s">
        <v>208</v>
      </c>
      <c r="F58" s="163" t="s">
        <v>219</v>
      </c>
      <c r="G58" s="241" t="s">
        <v>3</v>
      </c>
      <c r="H58" s="156">
        <v>9.42</v>
      </c>
      <c r="I58" s="103"/>
      <c r="J58" s="103">
        <v>1</v>
      </c>
      <c r="K58" s="103"/>
      <c r="L58" s="103"/>
      <c r="M58" s="103">
        <v>1</v>
      </c>
      <c r="N58" s="103">
        <v>1</v>
      </c>
      <c r="O58" s="103">
        <v>1</v>
      </c>
      <c r="P58" s="103">
        <v>1</v>
      </c>
      <c r="Q58" s="104"/>
      <c r="R58" s="122">
        <f>IFERROR(VLOOKUP(G58,'Úklid kategorie'!$E$5:$F$11,2,FALSE),"Není kategorie")</f>
        <v>0</v>
      </c>
      <c r="S58" s="107">
        <f t="shared" si="0"/>
        <v>252.88178399999995</v>
      </c>
      <c r="T58" s="108">
        <f t="shared" si="1"/>
        <v>0</v>
      </c>
      <c r="U58" s="108">
        <f t="shared" si="2"/>
        <v>0</v>
      </c>
      <c r="V58" s="109">
        <f t="shared" si="3"/>
        <v>0</v>
      </c>
      <c r="W58" s="2"/>
      <c r="AQ58" s="2"/>
      <c r="AR58" s="2"/>
      <c r="AS58" s="2"/>
      <c r="BA58" s="2"/>
      <c r="BB58" s="2"/>
      <c r="BC58" s="2"/>
    </row>
    <row r="59" spans="1:55" x14ac:dyDescent="0.25">
      <c r="A59" s="105">
        <v>52</v>
      </c>
      <c r="B59" s="152" t="s">
        <v>278</v>
      </c>
      <c r="C59" s="153" t="s">
        <v>608</v>
      </c>
      <c r="D59" s="152" t="s">
        <v>468</v>
      </c>
      <c r="E59" s="237" t="s">
        <v>212</v>
      </c>
      <c r="F59" s="163" t="s">
        <v>221</v>
      </c>
      <c r="G59" s="241" t="s">
        <v>5</v>
      </c>
      <c r="H59" s="150">
        <v>19.05</v>
      </c>
      <c r="I59" s="103"/>
      <c r="J59" s="103">
        <v>1</v>
      </c>
      <c r="K59" s="103"/>
      <c r="L59" s="103"/>
      <c r="M59" s="103">
        <v>1</v>
      </c>
      <c r="N59" s="103">
        <v>1</v>
      </c>
      <c r="O59" s="103">
        <v>1</v>
      </c>
      <c r="P59" s="103">
        <v>1</v>
      </c>
      <c r="Q59" s="90"/>
      <c r="R59" s="122">
        <f>IFERROR(VLOOKUP(G59,'Úklid kategorie'!$E$5:$F$11,2,FALSE),"Není kategorie")</f>
        <v>0</v>
      </c>
      <c r="S59" s="107">
        <f t="shared" si="0"/>
        <v>511.40106000000003</v>
      </c>
      <c r="T59" s="108">
        <f t="shared" si="1"/>
        <v>0</v>
      </c>
      <c r="U59" s="108">
        <f t="shared" si="2"/>
        <v>0</v>
      </c>
      <c r="V59" s="109">
        <f t="shared" si="3"/>
        <v>0</v>
      </c>
      <c r="W59" s="2"/>
      <c r="AQ59" s="2"/>
      <c r="AR59" s="2"/>
      <c r="AS59" s="2"/>
      <c r="BA59" s="2"/>
      <c r="BB59" s="2"/>
      <c r="BC59" s="2"/>
    </row>
    <row r="60" spans="1:55" x14ac:dyDescent="0.25">
      <c r="A60" s="105">
        <v>53</v>
      </c>
      <c r="B60" s="155" t="s">
        <v>279</v>
      </c>
      <c r="C60" s="153" t="s">
        <v>608</v>
      </c>
      <c r="D60" s="155" t="s">
        <v>469</v>
      </c>
      <c r="E60" s="236" t="s">
        <v>211</v>
      </c>
      <c r="F60" s="163" t="s">
        <v>219</v>
      </c>
      <c r="G60" s="241" t="s">
        <v>2</v>
      </c>
      <c r="H60" s="156">
        <v>24.67</v>
      </c>
      <c r="I60" s="103"/>
      <c r="J60" s="90">
        <v>1</v>
      </c>
      <c r="K60" s="90"/>
      <c r="L60" s="90"/>
      <c r="M60" s="90">
        <v>1</v>
      </c>
      <c r="N60" s="90">
        <v>1</v>
      </c>
      <c r="O60" s="90"/>
      <c r="P60" s="90">
        <v>1</v>
      </c>
      <c r="Q60" s="93"/>
      <c r="R60" s="122">
        <f>IFERROR(VLOOKUP(G60,'Úklid kategorie'!$E$5:$F$11,2,FALSE),"Není kategorie")</f>
        <v>0</v>
      </c>
      <c r="S60" s="107">
        <f t="shared" si="0"/>
        <v>654.04775066666673</v>
      </c>
      <c r="T60" s="108">
        <f t="shared" si="1"/>
        <v>0</v>
      </c>
      <c r="U60" s="108">
        <f t="shared" si="2"/>
        <v>0</v>
      </c>
      <c r="V60" s="109">
        <f t="shared" si="3"/>
        <v>0</v>
      </c>
      <c r="W60" s="2"/>
      <c r="AH60" s="2"/>
      <c r="AI60" s="2"/>
      <c r="AJ60" s="2"/>
      <c r="AQ60" s="2"/>
      <c r="AR60" s="2"/>
      <c r="AS60" s="2"/>
      <c r="BA60" s="2"/>
      <c r="BB60" s="2"/>
      <c r="BC60" s="2"/>
    </row>
    <row r="61" spans="1:55" x14ac:dyDescent="0.25">
      <c r="A61" s="105">
        <v>54</v>
      </c>
      <c r="B61" s="152" t="s">
        <v>280</v>
      </c>
      <c r="C61" s="153" t="s">
        <v>608</v>
      </c>
      <c r="D61" s="152" t="s">
        <v>470</v>
      </c>
      <c r="E61" s="237" t="s">
        <v>206</v>
      </c>
      <c r="F61" s="163" t="s">
        <v>219</v>
      </c>
      <c r="G61" s="241" t="s">
        <v>2</v>
      </c>
      <c r="H61" s="150">
        <v>27.65</v>
      </c>
      <c r="I61" s="90"/>
      <c r="J61" s="90">
        <v>1</v>
      </c>
      <c r="K61" s="90"/>
      <c r="L61" s="90"/>
      <c r="M61" s="90">
        <v>1</v>
      </c>
      <c r="N61" s="90">
        <v>1</v>
      </c>
      <c r="O61" s="90"/>
      <c r="P61" s="90">
        <v>1</v>
      </c>
      <c r="Q61" s="90"/>
      <c r="R61" s="122">
        <f>IFERROR(VLOOKUP(G61,'Úklid kategorie'!$E$5:$F$11,2,FALSE),"Není kategorie")</f>
        <v>0</v>
      </c>
      <c r="S61" s="107">
        <f t="shared" si="0"/>
        <v>733.05311333333327</v>
      </c>
      <c r="T61" s="108">
        <f t="shared" si="1"/>
        <v>0</v>
      </c>
      <c r="U61" s="108">
        <f t="shared" si="2"/>
        <v>0</v>
      </c>
      <c r="V61" s="109">
        <f t="shared" si="3"/>
        <v>0</v>
      </c>
      <c r="W61" s="2"/>
      <c r="AH61" s="2"/>
      <c r="AI61" s="2"/>
      <c r="AJ61" s="2"/>
      <c r="AQ61" s="2"/>
      <c r="AR61" s="2"/>
      <c r="AS61" s="2"/>
      <c r="BA61" s="2"/>
      <c r="BB61" s="2"/>
      <c r="BC61" s="2"/>
    </row>
    <row r="62" spans="1:55" x14ac:dyDescent="0.25">
      <c r="A62" s="105">
        <v>55</v>
      </c>
      <c r="B62" s="155" t="s">
        <v>281</v>
      </c>
      <c r="C62" s="153" t="s">
        <v>608</v>
      </c>
      <c r="D62" s="155" t="s">
        <v>471</v>
      </c>
      <c r="E62" s="236" t="s">
        <v>206</v>
      </c>
      <c r="F62" s="234" t="s">
        <v>219</v>
      </c>
      <c r="G62" s="241" t="s">
        <v>2</v>
      </c>
      <c r="H62" s="156">
        <v>3.63</v>
      </c>
      <c r="I62" s="102"/>
      <c r="J62" s="102">
        <v>1</v>
      </c>
      <c r="K62" s="102"/>
      <c r="L62" s="102"/>
      <c r="M62" s="102">
        <v>1</v>
      </c>
      <c r="N62" s="102">
        <v>1</v>
      </c>
      <c r="O62" s="102">
        <v>1</v>
      </c>
      <c r="P62" s="102">
        <v>1</v>
      </c>
      <c r="Q62" s="102"/>
      <c r="R62" s="122">
        <f>IFERROR(VLOOKUP(G62,'Úklid kategorie'!$E$5:$F$11,2,FALSE),"Není kategorie")</f>
        <v>0</v>
      </c>
      <c r="S62" s="107">
        <f t="shared" si="0"/>
        <v>97.448076</v>
      </c>
      <c r="T62" s="108">
        <f t="shared" si="1"/>
        <v>0</v>
      </c>
      <c r="U62" s="108">
        <f t="shared" si="2"/>
        <v>0</v>
      </c>
      <c r="V62" s="109">
        <f t="shared" si="3"/>
        <v>0</v>
      </c>
      <c r="W62" s="2"/>
      <c r="AQ62" s="2"/>
      <c r="AR62" s="2"/>
      <c r="AS62" s="2"/>
      <c r="BA62" s="2"/>
      <c r="BB62" s="2"/>
      <c r="BC62" s="2"/>
    </row>
    <row r="63" spans="1:55" x14ac:dyDescent="0.25">
      <c r="A63" s="105">
        <v>56</v>
      </c>
      <c r="B63" s="152" t="s">
        <v>282</v>
      </c>
      <c r="C63" s="153" t="s">
        <v>609</v>
      </c>
      <c r="D63" s="152" t="s">
        <v>472</v>
      </c>
      <c r="E63" s="237" t="s">
        <v>206</v>
      </c>
      <c r="F63" s="163" t="s">
        <v>219</v>
      </c>
      <c r="G63" s="241" t="s">
        <v>2</v>
      </c>
      <c r="H63" s="150">
        <v>93.94</v>
      </c>
      <c r="I63" s="102"/>
      <c r="J63" s="90">
        <v>1</v>
      </c>
      <c r="K63" s="90"/>
      <c r="L63" s="90"/>
      <c r="M63" s="90">
        <v>1</v>
      </c>
      <c r="N63" s="90">
        <v>1</v>
      </c>
      <c r="O63" s="90"/>
      <c r="P63" s="90">
        <v>1</v>
      </c>
      <c r="Q63" s="90"/>
      <c r="R63" s="122">
        <f>IFERROR(VLOOKUP(G63,'Úklid kategorie'!$E$5:$F$11,2,FALSE),"Není kategorie")</f>
        <v>0</v>
      </c>
      <c r="S63" s="107">
        <f t="shared" si="0"/>
        <v>2490.5247546666669</v>
      </c>
      <c r="T63" s="108">
        <f t="shared" si="1"/>
        <v>0</v>
      </c>
      <c r="U63" s="108">
        <f t="shared" si="2"/>
        <v>0</v>
      </c>
      <c r="V63" s="109">
        <f t="shared" si="3"/>
        <v>0</v>
      </c>
      <c r="W63" s="2"/>
      <c r="AH63" s="2"/>
      <c r="AI63" s="2"/>
      <c r="AJ63" s="2"/>
      <c r="AQ63" s="2"/>
      <c r="AR63" s="2"/>
      <c r="AS63" s="2"/>
      <c r="BA63" s="2"/>
      <c r="BB63" s="2"/>
      <c r="BC63" s="2"/>
    </row>
    <row r="64" spans="1:55" x14ac:dyDescent="0.25">
      <c r="A64" s="105">
        <v>57</v>
      </c>
      <c r="B64" s="155" t="s">
        <v>283</v>
      </c>
      <c r="C64" s="153" t="s">
        <v>609</v>
      </c>
      <c r="D64" s="155" t="s">
        <v>473</v>
      </c>
      <c r="E64" s="236" t="s">
        <v>212</v>
      </c>
      <c r="F64" s="163" t="s">
        <v>199</v>
      </c>
      <c r="G64" s="241" t="s">
        <v>5</v>
      </c>
      <c r="H64" s="156">
        <v>18.850000000000001</v>
      </c>
      <c r="I64" s="103"/>
      <c r="J64" s="103">
        <v>1</v>
      </c>
      <c r="K64" s="103"/>
      <c r="L64" s="103"/>
      <c r="M64" s="103">
        <v>1</v>
      </c>
      <c r="N64" s="103">
        <v>1</v>
      </c>
      <c r="O64" s="103">
        <v>1</v>
      </c>
      <c r="P64" s="103">
        <v>1</v>
      </c>
      <c r="Q64" s="103"/>
      <c r="R64" s="122">
        <f>IFERROR(VLOOKUP(G64,'Úklid kategorie'!$E$5:$F$11,2,FALSE),"Není kategorie")</f>
        <v>0</v>
      </c>
      <c r="S64" s="107">
        <f t="shared" si="0"/>
        <v>506.03202000000005</v>
      </c>
      <c r="T64" s="108">
        <f t="shared" si="1"/>
        <v>0</v>
      </c>
      <c r="U64" s="108">
        <f t="shared" si="2"/>
        <v>0</v>
      </c>
      <c r="V64" s="109">
        <f t="shared" si="3"/>
        <v>0</v>
      </c>
      <c r="W64" s="2"/>
      <c r="AH64" s="2"/>
      <c r="AI64" s="2"/>
      <c r="AJ64" s="2"/>
      <c r="AQ64" s="2"/>
      <c r="AR64" s="2"/>
      <c r="AS64" s="2"/>
      <c r="BA64" s="2"/>
      <c r="BB64" s="2"/>
      <c r="BC64" s="2"/>
    </row>
    <row r="65" spans="1:55" x14ac:dyDescent="0.25">
      <c r="A65" s="105">
        <v>58</v>
      </c>
      <c r="B65" s="152" t="s">
        <v>284</v>
      </c>
      <c r="C65" s="153" t="s">
        <v>609</v>
      </c>
      <c r="D65" s="152" t="s">
        <v>474</v>
      </c>
      <c r="E65" s="237" t="s">
        <v>212</v>
      </c>
      <c r="F65" s="163" t="s">
        <v>199</v>
      </c>
      <c r="G65" s="241" t="s">
        <v>5</v>
      </c>
      <c r="H65" s="150">
        <v>19.079999999999998</v>
      </c>
      <c r="I65" s="103"/>
      <c r="J65" s="103">
        <v>1</v>
      </c>
      <c r="K65" s="103"/>
      <c r="L65" s="103"/>
      <c r="M65" s="103">
        <v>1</v>
      </c>
      <c r="N65" s="103">
        <v>1</v>
      </c>
      <c r="O65" s="103">
        <v>1</v>
      </c>
      <c r="P65" s="103">
        <v>1</v>
      </c>
      <c r="Q65" s="93"/>
      <c r="R65" s="122">
        <f>IFERROR(VLOOKUP(G65,'Úklid kategorie'!$E$5:$F$11,2,FALSE),"Není kategorie")</f>
        <v>0</v>
      </c>
      <c r="S65" s="107">
        <f t="shared" si="0"/>
        <v>512.20641599999988</v>
      </c>
      <c r="T65" s="108">
        <f t="shared" si="1"/>
        <v>0</v>
      </c>
      <c r="U65" s="108">
        <f t="shared" si="2"/>
        <v>0</v>
      </c>
      <c r="V65" s="109">
        <f t="shared" si="3"/>
        <v>0</v>
      </c>
      <c r="W65" s="2"/>
      <c r="AH65" s="2"/>
      <c r="AI65" s="2"/>
      <c r="AJ65" s="2"/>
      <c r="AQ65" s="2"/>
      <c r="AR65" s="2"/>
      <c r="AS65" s="2"/>
      <c r="BA65" s="2"/>
      <c r="BB65" s="2"/>
      <c r="BC65" s="2"/>
    </row>
    <row r="66" spans="1:55" x14ac:dyDescent="0.25">
      <c r="A66" s="105">
        <v>59</v>
      </c>
      <c r="B66" s="155" t="s">
        <v>285</v>
      </c>
      <c r="C66" s="153" t="s">
        <v>609</v>
      </c>
      <c r="D66" s="155" t="s">
        <v>475</v>
      </c>
      <c r="E66" s="236" t="s">
        <v>212</v>
      </c>
      <c r="F66" s="163" t="s">
        <v>199</v>
      </c>
      <c r="G66" s="241" t="s">
        <v>5</v>
      </c>
      <c r="H66" s="156">
        <v>19.05</v>
      </c>
      <c r="I66" s="103"/>
      <c r="J66" s="103">
        <v>1</v>
      </c>
      <c r="K66" s="103"/>
      <c r="L66" s="103"/>
      <c r="M66" s="103">
        <v>1</v>
      </c>
      <c r="N66" s="103">
        <v>1</v>
      </c>
      <c r="O66" s="103">
        <v>1</v>
      </c>
      <c r="P66" s="103">
        <v>1</v>
      </c>
      <c r="Q66" s="102"/>
      <c r="R66" s="122">
        <f>IFERROR(VLOOKUP(G66,'Úklid kategorie'!$E$5:$F$11,2,FALSE),"Není kategorie")</f>
        <v>0</v>
      </c>
      <c r="S66" s="107">
        <f t="shared" si="0"/>
        <v>511.40106000000003</v>
      </c>
      <c r="T66" s="108">
        <f t="shared" si="1"/>
        <v>0</v>
      </c>
      <c r="U66" s="108">
        <f t="shared" si="2"/>
        <v>0</v>
      </c>
      <c r="V66" s="109">
        <f t="shared" si="3"/>
        <v>0</v>
      </c>
      <c r="W66" s="2"/>
      <c r="AQ66" s="2"/>
      <c r="AR66" s="2"/>
      <c r="AS66" s="2"/>
      <c r="BA66" s="2"/>
      <c r="BB66" s="2"/>
      <c r="BC66" s="2"/>
    </row>
    <row r="67" spans="1:55" x14ac:dyDescent="0.25">
      <c r="A67" s="105">
        <v>60</v>
      </c>
      <c r="B67" s="152" t="s">
        <v>286</v>
      </c>
      <c r="C67" s="153" t="s">
        <v>609</v>
      </c>
      <c r="D67" s="152" t="s">
        <v>476</v>
      </c>
      <c r="E67" s="237" t="s">
        <v>212</v>
      </c>
      <c r="F67" s="163" t="s">
        <v>199</v>
      </c>
      <c r="G67" s="241" t="s">
        <v>5</v>
      </c>
      <c r="H67" s="150">
        <v>19.079999999999998</v>
      </c>
      <c r="I67" s="103"/>
      <c r="J67" s="103">
        <v>1</v>
      </c>
      <c r="K67" s="103"/>
      <c r="L67" s="103"/>
      <c r="M67" s="103">
        <v>1</v>
      </c>
      <c r="N67" s="103">
        <v>1</v>
      </c>
      <c r="O67" s="103">
        <v>1</v>
      </c>
      <c r="P67" s="103">
        <v>1</v>
      </c>
      <c r="Q67" s="102"/>
      <c r="R67" s="122">
        <f>IFERROR(VLOOKUP(G67,'Úklid kategorie'!$E$5:$F$11,2,FALSE),"Není kategorie")</f>
        <v>0</v>
      </c>
      <c r="S67" s="107">
        <f t="shared" si="0"/>
        <v>512.20641599999988</v>
      </c>
      <c r="T67" s="108">
        <f t="shared" si="1"/>
        <v>0</v>
      </c>
      <c r="U67" s="108">
        <f t="shared" si="2"/>
        <v>0</v>
      </c>
      <c r="V67" s="109">
        <f t="shared" si="3"/>
        <v>0</v>
      </c>
      <c r="W67" s="2"/>
      <c r="AQ67" s="2"/>
      <c r="AR67" s="2"/>
      <c r="AS67" s="2"/>
      <c r="BA67" s="2"/>
      <c r="BB67" s="2"/>
      <c r="BC67" s="2"/>
    </row>
    <row r="68" spans="1:55" x14ac:dyDescent="0.25">
      <c r="A68" s="105">
        <v>61</v>
      </c>
      <c r="B68" s="155" t="s">
        <v>287</v>
      </c>
      <c r="C68" s="153" t="s">
        <v>609</v>
      </c>
      <c r="D68" s="155" t="s">
        <v>477</v>
      </c>
      <c r="E68" s="236" t="s">
        <v>212</v>
      </c>
      <c r="F68" s="163" t="s">
        <v>199</v>
      </c>
      <c r="G68" s="241" t="s">
        <v>5</v>
      </c>
      <c r="H68" s="156">
        <v>19.03</v>
      </c>
      <c r="I68" s="103"/>
      <c r="J68" s="103">
        <v>1</v>
      </c>
      <c r="K68" s="103"/>
      <c r="L68" s="103"/>
      <c r="M68" s="103">
        <v>1</v>
      </c>
      <c r="N68" s="103">
        <v>1</v>
      </c>
      <c r="O68" s="103">
        <v>1</v>
      </c>
      <c r="P68" s="103">
        <v>1</v>
      </c>
      <c r="Q68" s="90"/>
      <c r="R68" s="122">
        <f>IFERROR(VLOOKUP(G68,'Úklid kategorie'!$E$5:$F$11,2,FALSE),"Není kategorie")</f>
        <v>0</v>
      </c>
      <c r="S68" s="107">
        <f t="shared" si="0"/>
        <v>510.86415600000004</v>
      </c>
      <c r="T68" s="108">
        <f t="shared" si="1"/>
        <v>0</v>
      </c>
      <c r="U68" s="108">
        <f t="shared" si="2"/>
        <v>0</v>
      </c>
      <c r="V68" s="109">
        <f t="shared" si="3"/>
        <v>0</v>
      </c>
      <c r="W68" s="2"/>
      <c r="AQ68" s="2"/>
      <c r="AR68" s="2"/>
      <c r="AS68" s="2"/>
      <c r="BA68" s="2"/>
      <c r="BB68" s="2"/>
      <c r="BC68" s="2"/>
    </row>
    <row r="69" spans="1:55" x14ac:dyDescent="0.25">
      <c r="A69" s="105">
        <v>62</v>
      </c>
      <c r="B69" s="152" t="s">
        <v>288</v>
      </c>
      <c r="C69" s="153" t="s">
        <v>609</v>
      </c>
      <c r="D69" s="152" t="s">
        <v>478</v>
      </c>
      <c r="E69" s="237" t="s">
        <v>212</v>
      </c>
      <c r="F69" s="163" t="s">
        <v>199</v>
      </c>
      <c r="G69" s="241" t="s">
        <v>5</v>
      </c>
      <c r="H69" s="150">
        <v>19.079999999999998</v>
      </c>
      <c r="I69" s="103"/>
      <c r="J69" s="103">
        <v>1</v>
      </c>
      <c r="K69" s="103"/>
      <c r="L69" s="103"/>
      <c r="M69" s="103">
        <v>1</v>
      </c>
      <c r="N69" s="103">
        <v>1</v>
      </c>
      <c r="O69" s="103">
        <v>1</v>
      </c>
      <c r="P69" s="103">
        <v>1</v>
      </c>
      <c r="Q69" s="103"/>
      <c r="R69" s="122">
        <f>IFERROR(VLOOKUP(G69,'Úklid kategorie'!$E$5:$F$11,2,FALSE),"Není kategorie")</f>
        <v>0</v>
      </c>
      <c r="S69" s="107">
        <f t="shared" si="0"/>
        <v>512.20641599999988</v>
      </c>
      <c r="T69" s="108">
        <f t="shared" si="1"/>
        <v>0</v>
      </c>
      <c r="U69" s="108">
        <f t="shared" si="2"/>
        <v>0</v>
      </c>
      <c r="V69" s="109">
        <f t="shared" si="3"/>
        <v>0</v>
      </c>
      <c r="W69" s="2"/>
      <c r="AQ69" s="2"/>
      <c r="AR69" s="2"/>
      <c r="AS69" s="2"/>
      <c r="BA69" s="2"/>
      <c r="BB69" s="2"/>
      <c r="BC69" s="2"/>
    </row>
    <row r="70" spans="1:55" x14ac:dyDescent="0.25">
      <c r="A70" s="105">
        <v>63</v>
      </c>
      <c r="B70" s="155" t="s">
        <v>289</v>
      </c>
      <c r="C70" s="153" t="s">
        <v>609</v>
      </c>
      <c r="D70" s="155" t="s">
        <v>479</v>
      </c>
      <c r="E70" s="236" t="s">
        <v>212</v>
      </c>
      <c r="F70" s="163" t="s">
        <v>199</v>
      </c>
      <c r="G70" s="241" t="s">
        <v>5</v>
      </c>
      <c r="H70" s="156">
        <v>19.079999999999998</v>
      </c>
      <c r="I70" s="103"/>
      <c r="J70" s="103">
        <v>1</v>
      </c>
      <c r="K70" s="103"/>
      <c r="L70" s="103"/>
      <c r="M70" s="103">
        <v>1</v>
      </c>
      <c r="N70" s="103">
        <v>1</v>
      </c>
      <c r="O70" s="103">
        <v>1</v>
      </c>
      <c r="P70" s="103">
        <v>1</v>
      </c>
      <c r="Q70" s="103"/>
      <c r="R70" s="122">
        <f>IFERROR(VLOOKUP(G70,'Úklid kategorie'!$E$5:$F$11,2,FALSE),"Není kategorie")</f>
        <v>0</v>
      </c>
      <c r="S70" s="107">
        <f t="shared" si="0"/>
        <v>512.20641599999988</v>
      </c>
      <c r="T70" s="108">
        <f t="shared" si="1"/>
        <v>0</v>
      </c>
      <c r="U70" s="108">
        <f t="shared" si="2"/>
        <v>0</v>
      </c>
      <c r="V70" s="109">
        <f t="shared" si="3"/>
        <v>0</v>
      </c>
      <c r="W70" s="2"/>
      <c r="AH70" s="2"/>
      <c r="AI70" s="2"/>
      <c r="AJ70" s="2"/>
      <c r="AP70" s="2"/>
      <c r="AQ70" s="2"/>
      <c r="AR70" s="2"/>
      <c r="AS70" s="2"/>
      <c r="BA70" s="2"/>
      <c r="BB70" s="2"/>
      <c r="BC70" s="2"/>
    </row>
    <row r="71" spans="1:55" x14ac:dyDescent="0.25">
      <c r="A71" s="105">
        <v>64</v>
      </c>
      <c r="B71" s="152" t="s">
        <v>290</v>
      </c>
      <c r="C71" s="153" t="s">
        <v>609</v>
      </c>
      <c r="D71" s="152" t="s">
        <v>480</v>
      </c>
      <c r="E71" s="237" t="s">
        <v>212</v>
      </c>
      <c r="F71" s="163" t="s">
        <v>199</v>
      </c>
      <c r="G71" s="241" t="s">
        <v>5</v>
      </c>
      <c r="H71" s="150">
        <v>19.079999999999998</v>
      </c>
      <c r="I71" s="103"/>
      <c r="J71" s="103">
        <v>1</v>
      </c>
      <c r="K71" s="103"/>
      <c r="L71" s="103"/>
      <c r="M71" s="103">
        <v>1</v>
      </c>
      <c r="N71" s="103">
        <v>1</v>
      </c>
      <c r="O71" s="103">
        <v>1</v>
      </c>
      <c r="P71" s="103">
        <v>1</v>
      </c>
      <c r="Q71" s="103"/>
      <c r="R71" s="122">
        <f>IFERROR(VLOOKUP(G71,'Úklid kategorie'!$E$5:$F$11,2,FALSE),"Není kategorie")</f>
        <v>0</v>
      </c>
      <c r="S71" s="107">
        <f t="shared" si="0"/>
        <v>512.20641599999988</v>
      </c>
      <c r="T71" s="108">
        <f t="shared" si="1"/>
        <v>0</v>
      </c>
      <c r="U71" s="108">
        <f t="shared" si="2"/>
        <v>0</v>
      </c>
      <c r="V71" s="109">
        <f t="shared" si="3"/>
        <v>0</v>
      </c>
      <c r="W71" s="2"/>
      <c r="AH71" s="2"/>
      <c r="AI71" s="2"/>
      <c r="AJ71" s="2"/>
      <c r="AQ71" s="2"/>
      <c r="AR71" s="2"/>
      <c r="AS71" s="2"/>
      <c r="BA71" s="2"/>
      <c r="BB71" s="2"/>
      <c r="BC71" s="2"/>
    </row>
    <row r="72" spans="1:55" x14ac:dyDescent="0.25">
      <c r="A72" s="105">
        <v>65</v>
      </c>
      <c r="B72" s="155" t="s">
        <v>291</v>
      </c>
      <c r="C72" s="153" t="s">
        <v>609</v>
      </c>
      <c r="D72" s="155" t="s">
        <v>481</v>
      </c>
      <c r="E72" s="236" t="s">
        <v>212</v>
      </c>
      <c r="F72" s="163" t="s">
        <v>199</v>
      </c>
      <c r="G72" s="241" t="s">
        <v>5</v>
      </c>
      <c r="H72" s="156">
        <v>19.03</v>
      </c>
      <c r="I72" s="103"/>
      <c r="J72" s="103">
        <v>1</v>
      </c>
      <c r="K72" s="103"/>
      <c r="L72" s="103"/>
      <c r="M72" s="103">
        <v>1</v>
      </c>
      <c r="N72" s="103">
        <v>1</v>
      </c>
      <c r="O72" s="103">
        <v>1</v>
      </c>
      <c r="P72" s="103">
        <v>1</v>
      </c>
      <c r="Q72" s="103"/>
      <c r="R72" s="122">
        <f>IFERROR(VLOOKUP(G72,'Úklid kategorie'!$E$5:$F$11,2,FALSE),"Není kategorie")</f>
        <v>0</v>
      </c>
      <c r="S72" s="107">
        <f t="shared" si="0"/>
        <v>510.86415600000004</v>
      </c>
      <c r="T72" s="108">
        <f t="shared" si="1"/>
        <v>0</v>
      </c>
      <c r="U72" s="108">
        <f t="shared" si="2"/>
        <v>0</v>
      </c>
      <c r="V72" s="109">
        <f t="shared" si="3"/>
        <v>0</v>
      </c>
      <c r="W72" s="2"/>
      <c r="AH72" s="2"/>
      <c r="AI72" s="2"/>
      <c r="AJ72" s="2"/>
      <c r="AQ72" s="2"/>
      <c r="AR72" s="2"/>
      <c r="AS72" s="2"/>
      <c r="BA72" s="2"/>
      <c r="BB72" s="2"/>
      <c r="BC72" s="2"/>
    </row>
    <row r="73" spans="1:55" x14ac:dyDescent="0.25">
      <c r="A73" s="105">
        <v>66</v>
      </c>
      <c r="B73" s="152" t="s">
        <v>292</v>
      </c>
      <c r="C73" s="153" t="s">
        <v>609</v>
      </c>
      <c r="D73" s="152" t="s">
        <v>482</v>
      </c>
      <c r="E73" s="237" t="s">
        <v>212</v>
      </c>
      <c r="F73" s="163" t="s">
        <v>199</v>
      </c>
      <c r="G73" s="241" t="s">
        <v>5</v>
      </c>
      <c r="H73" s="150">
        <v>19.079999999999998</v>
      </c>
      <c r="I73" s="103"/>
      <c r="J73" s="103">
        <v>1</v>
      </c>
      <c r="K73" s="103"/>
      <c r="L73" s="103"/>
      <c r="M73" s="103">
        <v>1</v>
      </c>
      <c r="N73" s="103">
        <v>1</v>
      </c>
      <c r="O73" s="103">
        <v>1</v>
      </c>
      <c r="P73" s="103">
        <v>1</v>
      </c>
      <c r="Q73" s="103"/>
      <c r="R73" s="122">
        <f>IFERROR(VLOOKUP(G73,'Úklid kategorie'!$E$5:$F$11,2,FALSE),"Není kategorie")</f>
        <v>0</v>
      </c>
      <c r="S73" s="107">
        <f t="shared" ref="S73:S191" si="4">(H73*I73*30.4167)+(H73*J73*21)+(H73*K73*4.3452)+(H73*L73*4.3452)+(H73*M73*4.3452)+H73*N73+(H73*O73/3)+(H73*P73/6)+(H73*Q73/12)</f>
        <v>512.20641599999988</v>
      </c>
      <c r="T73" s="108">
        <f t="shared" ref="T73:T136" si="5">R73*S73</f>
        <v>0</v>
      </c>
      <c r="U73" s="108">
        <f t="shared" ref="U73:U136" si="6">T73*12</f>
        <v>0</v>
      </c>
      <c r="V73" s="109">
        <f t="shared" ref="V73:V136" si="7">U73*3</f>
        <v>0</v>
      </c>
      <c r="W73" s="2"/>
      <c r="AH73" s="2"/>
      <c r="AI73" s="2"/>
      <c r="AJ73" s="2"/>
      <c r="AQ73" s="2"/>
      <c r="AR73" s="2"/>
      <c r="AS73" s="2"/>
      <c r="BA73" s="2"/>
      <c r="BB73" s="2"/>
      <c r="BC73" s="2"/>
    </row>
    <row r="74" spans="1:55" s="91" customFormat="1" x14ac:dyDescent="0.25">
      <c r="A74" s="105">
        <v>67</v>
      </c>
      <c r="B74" s="155" t="s">
        <v>293</v>
      </c>
      <c r="C74" s="153" t="s">
        <v>609</v>
      </c>
      <c r="D74" s="155" t="s">
        <v>483</v>
      </c>
      <c r="E74" s="236" t="s">
        <v>212</v>
      </c>
      <c r="F74" s="163" t="s">
        <v>199</v>
      </c>
      <c r="G74" s="241" t="s">
        <v>5</v>
      </c>
      <c r="H74" s="156">
        <v>19.03</v>
      </c>
      <c r="I74" s="102"/>
      <c r="J74" s="103">
        <v>1</v>
      </c>
      <c r="K74" s="103"/>
      <c r="L74" s="103"/>
      <c r="M74" s="103">
        <v>1</v>
      </c>
      <c r="N74" s="103">
        <v>1</v>
      </c>
      <c r="O74" s="103">
        <v>1</v>
      </c>
      <c r="P74" s="103">
        <v>1</v>
      </c>
      <c r="Q74" s="90"/>
      <c r="R74" s="122">
        <f>IFERROR(VLOOKUP(G74,'Úklid kategorie'!$E$5:$F$11,2,FALSE),"Není kategorie")</f>
        <v>0</v>
      </c>
      <c r="S74" s="107">
        <f t="shared" si="4"/>
        <v>510.86415600000004</v>
      </c>
      <c r="T74" s="108">
        <f t="shared" si="5"/>
        <v>0</v>
      </c>
      <c r="U74" s="108">
        <f t="shared" si="6"/>
        <v>0</v>
      </c>
      <c r="V74" s="109">
        <f t="shared" si="7"/>
        <v>0</v>
      </c>
      <c r="W74" s="92"/>
      <c r="AH74" s="92"/>
      <c r="AI74" s="92"/>
      <c r="AJ74" s="92"/>
      <c r="AQ74" s="92"/>
      <c r="AR74" s="92"/>
      <c r="AS74" s="92"/>
      <c r="BA74" s="92"/>
      <c r="BB74" s="92"/>
      <c r="BC74" s="92"/>
    </row>
    <row r="75" spans="1:55" x14ac:dyDescent="0.25">
      <c r="A75" s="105">
        <v>68</v>
      </c>
      <c r="B75" s="152" t="s">
        <v>294</v>
      </c>
      <c r="C75" s="153" t="s">
        <v>609</v>
      </c>
      <c r="D75" s="152" t="s">
        <v>484</v>
      </c>
      <c r="E75" s="237" t="s">
        <v>212</v>
      </c>
      <c r="F75" s="163" t="s">
        <v>199</v>
      </c>
      <c r="G75" s="241" t="s">
        <v>5</v>
      </c>
      <c r="H75" s="150">
        <v>19.079999999999998</v>
      </c>
      <c r="I75" s="103"/>
      <c r="J75" s="103">
        <v>1</v>
      </c>
      <c r="K75" s="103"/>
      <c r="L75" s="103"/>
      <c r="M75" s="103">
        <v>1</v>
      </c>
      <c r="N75" s="103">
        <v>1</v>
      </c>
      <c r="O75" s="103">
        <v>1</v>
      </c>
      <c r="P75" s="103">
        <v>1</v>
      </c>
      <c r="Q75" s="102"/>
      <c r="R75" s="122">
        <f>IFERROR(VLOOKUP(G75,'Úklid kategorie'!$E$5:$F$11,2,FALSE),"Není kategorie")</f>
        <v>0</v>
      </c>
      <c r="S75" s="107">
        <f t="shared" si="4"/>
        <v>512.20641599999988</v>
      </c>
      <c r="T75" s="108">
        <f t="shared" si="5"/>
        <v>0</v>
      </c>
      <c r="U75" s="108">
        <f t="shared" si="6"/>
        <v>0</v>
      </c>
      <c r="V75" s="109">
        <f t="shared" si="7"/>
        <v>0</v>
      </c>
      <c r="W75" s="2"/>
      <c r="AH75" s="2"/>
      <c r="AI75" s="2"/>
      <c r="AJ75" s="2"/>
      <c r="AQ75" s="2"/>
      <c r="AR75" s="2"/>
      <c r="AS75" s="2"/>
      <c r="BA75" s="2"/>
      <c r="BB75" s="2"/>
      <c r="BC75" s="2"/>
    </row>
    <row r="76" spans="1:55" s="91" customFormat="1" x14ac:dyDescent="0.25">
      <c r="A76" s="105">
        <v>69</v>
      </c>
      <c r="B76" s="155" t="s">
        <v>295</v>
      </c>
      <c r="C76" s="153" t="s">
        <v>609</v>
      </c>
      <c r="D76" s="155" t="s">
        <v>485</v>
      </c>
      <c r="E76" s="236" t="s">
        <v>212</v>
      </c>
      <c r="F76" s="163" t="s">
        <v>199</v>
      </c>
      <c r="G76" s="241" t="s">
        <v>5</v>
      </c>
      <c r="H76" s="156">
        <v>19.079999999999998</v>
      </c>
      <c r="I76" s="102"/>
      <c r="J76" s="103">
        <v>1</v>
      </c>
      <c r="K76" s="103"/>
      <c r="L76" s="103"/>
      <c r="M76" s="103">
        <v>1</v>
      </c>
      <c r="N76" s="103">
        <v>1</v>
      </c>
      <c r="O76" s="103">
        <v>1</v>
      </c>
      <c r="P76" s="103">
        <v>1</v>
      </c>
      <c r="Q76" s="102"/>
      <c r="R76" s="122">
        <f>IFERROR(VLOOKUP(G76,'Úklid kategorie'!$E$5:$F$11,2,FALSE),"Není kategorie")</f>
        <v>0</v>
      </c>
      <c r="S76" s="107">
        <f t="shared" si="4"/>
        <v>512.20641599999988</v>
      </c>
      <c r="T76" s="108">
        <f t="shared" si="5"/>
        <v>0</v>
      </c>
      <c r="U76" s="108">
        <f t="shared" si="6"/>
        <v>0</v>
      </c>
      <c r="V76" s="109">
        <f t="shared" si="7"/>
        <v>0</v>
      </c>
      <c r="W76" s="92"/>
      <c r="AQ76" s="92"/>
      <c r="AR76" s="92"/>
      <c r="AS76" s="92"/>
      <c r="BA76" s="92"/>
      <c r="BB76" s="92"/>
      <c r="BC76" s="92"/>
    </row>
    <row r="77" spans="1:55" x14ac:dyDescent="0.25">
      <c r="A77" s="105">
        <v>70</v>
      </c>
      <c r="B77" s="152" t="s">
        <v>296</v>
      </c>
      <c r="C77" s="153" t="s">
        <v>609</v>
      </c>
      <c r="D77" s="152" t="s">
        <v>486</v>
      </c>
      <c r="E77" s="237" t="s">
        <v>212</v>
      </c>
      <c r="F77" s="163" t="s">
        <v>199</v>
      </c>
      <c r="G77" s="241" t="s">
        <v>5</v>
      </c>
      <c r="H77" s="150">
        <v>19.079999999999998</v>
      </c>
      <c r="I77" s="103"/>
      <c r="J77" s="103">
        <v>1</v>
      </c>
      <c r="K77" s="103"/>
      <c r="L77" s="103"/>
      <c r="M77" s="103">
        <v>1</v>
      </c>
      <c r="N77" s="103">
        <v>1</v>
      </c>
      <c r="O77" s="103">
        <v>1</v>
      </c>
      <c r="P77" s="103">
        <v>1</v>
      </c>
      <c r="Q77" s="103"/>
      <c r="R77" s="122">
        <f>IFERROR(VLOOKUP(G77,'Úklid kategorie'!$E$5:$F$11,2,FALSE),"Není kategorie")</f>
        <v>0</v>
      </c>
      <c r="S77" s="107">
        <f t="shared" si="4"/>
        <v>512.20641599999988</v>
      </c>
      <c r="T77" s="108">
        <f t="shared" si="5"/>
        <v>0</v>
      </c>
      <c r="U77" s="108">
        <f t="shared" si="6"/>
        <v>0</v>
      </c>
      <c r="V77" s="109">
        <f t="shared" si="7"/>
        <v>0</v>
      </c>
      <c r="W77" s="2"/>
      <c r="AH77" s="2"/>
      <c r="AI77" s="2"/>
      <c r="AJ77" s="2"/>
      <c r="AP77" s="2"/>
      <c r="AQ77" s="2"/>
      <c r="AR77" s="2"/>
      <c r="AS77" s="2"/>
      <c r="BA77" s="2"/>
      <c r="BB77" s="2"/>
      <c r="BC77" s="2"/>
    </row>
    <row r="78" spans="1:55" s="91" customFormat="1" x14ac:dyDescent="0.25">
      <c r="A78" s="105">
        <v>71</v>
      </c>
      <c r="B78" s="155" t="s">
        <v>297</v>
      </c>
      <c r="C78" s="153" t="s">
        <v>609</v>
      </c>
      <c r="D78" s="155" t="s">
        <v>487</v>
      </c>
      <c r="E78" s="236" t="s">
        <v>212</v>
      </c>
      <c r="F78" s="163" t="s">
        <v>199</v>
      </c>
      <c r="G78" s="241" t="s">
        <v>5</v>
      </c>
      <c r="H78" s="156">
        <v>25.69</v>
      </c>
      <c r="I78" s="102"/>
      <c r="J78" s="103">
        <v>1</v>
      </c>
      <c r="K78" s="103"/>
      <c r="L78" s="103"/>
      <c r="M78" s="103">
        <v>1</v>
      </c>
      <c r="N78" s="103">
        <v>1</v>
      </c>
      <c r="O78" s="103">
        <v>1</v>
      </c>
      <c r="P78" s="103">
        <v>1</v>
      </c>
      <c r="Q78" s="102"/>
      <c r="R78" s="122">
        <f>IFERROR(VLOOKUP(G78,'Úklid kategorie'!$E$5:$F$11,2,FALSE),"Není kategorie")</f>
        <v>0</v>
      </c>
      <c r="S78" s="107">
        <f t="shared" si="4"/>
        <v>689.65318800000011</v>
      </c>
      <c r="T78" s="108">
        <f t="shared" si="5"/>
        <v>0</v>
      </c>
      <c r="U78" s="108">
        <f t="shared" si="6"/>
        <v>0</v>
      </c>
      <c r="V78" s="109">
        <f t="shared" si="7"/>
        <v>0</v>
      </c>
      <c r="W78" s="92"/>
      <c r="AH78" s="92"/>
      <c r="AI78" s="92"/>
      <c r="AJ78" s="92"/>
      <c r="AQ78" s="92"/>
      <c r="AR78" s="92"/>
      <c r="AS78" s="92"/>
      <c r="BA78" s="92"/>
      <c r="BB78" s="92"/>
      <c r="BC78" s="92"/>
    </row>
    <row r="79" spans="1:55" s="91" customFormat="1" x14ac:dyDescent="0.25">
      <c r="A79" s="105">
        <v>72</v>
      </c>
      <c r="B79" s="152" t="s">
        <v>298</v>
      </c>
      <c r="C79" s="153" t="s">
        <v>609</v>
      </c>
      <c r="D79" s="152" t="s">
        <v>488</v>
      </c>
      <c r="E79" s="237" t="s">
        <v>212</v>
      </c>
      <c r="F79" s="163" t="s">
        <v>199</v>
      </c>
      <c r="G79" s="241" t="s">
        <v>5</v>
      </c>
      <c r="H79" s="150">
        <v>19.079999999999998</v>
      </c>
      <c r="I79" s="103"/>
      <c r="J79" s="103">
        <v>1</v>
      </c>
      <c r="K79" s="103"/>
      <c r="L79" s="103"/>
      <c r="M79" s="103">
        <v>1</v>
      </c>
      <c r="N79" s="103">
        <v>1</v>
      </c>
      <c r="O79" s="103">
        <v>1</v>
      </c>
      <c r="P79" s="103">
        <v>1</v>
      </c>
      <c r="Q79" s="103"/>
      <c r="R79" s="122">
        <f>IFERROR(VLOOKUP(G79,'Úklid kategorie'!$E$5:$F$11,2,FALSE),"Není kategorie")</f>
        <v>0</v>
      </c>
      <c r="S79" s="107">
        <f t="shared" si="4"/>
        <v>512.20641599999988</v>
      </c>
      <c r="T79" s="108">
        <f t="shared" si="5"/>
        <v>0</v>
      </c>
      <c r="U79" s="108">
        <f t="shared" si="6"/>
        <v>0</v>
      </c>
      <c r="V79" s="109">
        <f t="shared" si="7"/>
        <v>0</v>
      </c>
      <c r="W79" s="92"/>
      <c r="AH79" s="92"/>
      <c r="AI79" s="92"/>
      <c r="AJ79" s="92"/>
      <c r="AQ79" s="92"/>
      <c r="AR79" s="92"/>
      <c r="AS79" s="92"/>
      <c r="BA79" s="92"/>
      <c r="BB79" s="92"/>
      <c r="BC79" s="92"/>
    </row>
    <row r="80" spans="1:55" s="91" customFormat="1" x14ac:dyDescent="0.25">
      <c r="A80" s="105">
        <v>73</v>
      </c>
      <c r="B80" s="155" t="s">
        <v>299</v>
      </c>
      <c r="C80" s="153" t="s">
        <v>609</v>
      </c>
      <c r="D80" s="155" t="s">
        <v>489</v>
      </c>
      <c r="E80" s="236" t="s">
        <v>212</v>
      </c>
      <c r="F80" s="163" t="s">
        <v>199</v>
      </c>
      <c r="G80" s="241" t="s">
        <v>5</v>
      </c>
      <c r="H80" s="156">
        <v>12.42</v>
      </c>
      <c r="I80" s="103"/>
      <c r="J80" s="103">
        <v>1</v>
      </c>
      <c r="K80" s="103"/>
      <c r="L80" s="103"/>
      <c r="M80" s="103">
        <v>1</v>
      </c>
      <c r="N80" s="103">
        <v>1</v>
      </c>
      <c r="O80" s="103">
        <v>1</v>
      </c>
      <c r="P80" s="103">
        <v>1</v>
      </c>
      <c r="Q80" s="102"/>
      <c r="R80" s="122">
        <f>IFERROR(VLOOKUP(G80,'Úklid kategorie'!$E$5:$F$11,2,FALSE),"Není kategorie")</f>
        <v>0</v>
      </c>
      <c r="S80" s="107">
        <f t="shared" si="4"/>
        <v>333.41738399999997</v>
      </c>
      <c r="T80" s="108">
        <f t="shared" si="5"/>
        <v>0</v>
      </c>
      <c r="U80" s="108">
        <f t="shared" si="6"/>
        <v>0</v>
      </c>
      <c r="V80" s="109">
        <f t="shared" si="7"/>
        <v>0</v>
      </c>
      <c r="W80" s="92"/>
      <c r="AH80" s="92"/>
      <c r="AI80" s="92"/>
      <c r="AJ80" s="92"/>
      <c r="AQ80" s="92"/>
      <c r="AR80" s="92"/>
      <c r="AS80" s="92"/>
      <c r="BA80" s="92"/>
      <c r="BB80" s="92"/>
      <c r="BC80" s="92"/>
    </row>
    <row r="81" spans="1:55" x14ac:dyDescent="0.25">
      <c r="A81" s="105">
        <v>74</v>
      </c>
      <c r="B81" s="152" t="s">
        <v>300</v>
      </c>
      <c r="C81" s="153" t="s">
        <v>609</v>
      </c>
      <c r="D81" s="152" t="s">
        <v>490</v>
      </c>
      <c r="E81" s="237" t="s">
        <v>215</v>
      </c>
      <c r="F81" s="163" t="s">
        <v>197</v>
      </c>
      <c r="G81" s="241" t="s">
        <v>2</v>
      </c>
      <c r="H81" s="150">
        <v>43.07</v>
      </c>
      <c r="I81" s="103"/>
      <c r="J81" s="90">
        <v>1</v>
      </c>
      <c r="K81" s="90"/>
      <c r="L81" s="90"/>
      <c r="M81" s="90">
        <v>1</v>
      </c>
      <c r="N81" s="90">
        <v>1</v>
      </c>
      <c r="O81" s="90"/>
      <c r="P81" s="90">
        <v>1</v>
      </c>
      <c r="Q81" s="102"/>
      <c r="R81" s="122">
        <f>IFERROR(VLOOKUP(G81,'Úklid kategorie'!$E$5:$F$11,2,FALSE),"Není kategorie")</f>
        <v>0</v>
      </c>
      <c r="S81" s="107">
        <f t="shared" si="4"/>
        <v>1141.8660973333333</v>
      </c>
      <c r="T81" s="108">
        <f t="shared" si="5"/>
        <v>0</v>
      </c>
      <c r="U81" s="108">
        <f t="shared" si="6"/>
        <v>0</v>
      </c>
      <c r="V81" s="109">
        <f t="shared" si="7"/>
        <v>0</v>
      </c>
      <c r="W81" s="2"/>
      <c r="AH81" s="2"/>
      <c r="AI81" s="2"/>
      <c r="AJ81" s="2"/>
      <c r="AQ81" s="2"/>
      <c r="AR81" s="2"/>
      <c r="AS81" s="2"/>
      <c r="BA81" s="2"/>
      <c r="BB81" s="2"/>
      <c r="BC81" s="2"/>
    </row>
    <row r="82" spans="1:55" s="91" customFormat="1" x14ac:dyDescent="0.25">
      <c r="A82" s="105">
        <v>75</v>
      </c>
      <c r="B82" s="155" t="s">
        <v>301</v>
      </c>
      <c r="C82" s="153" t="s">
        <v>609</v>
      </c>
      <c r="D82" s="155" t="s">
        <v>491</v>
      </c>
      <c r="E82" s="236" t="s">
        <v>207</v>
      </c>
      <c r="F82" s="163" t="s">
        <v>219</v>
      </c>
      <c r="G82" s="241" t="s">
        <v>3</v>
      </c>
      <c r="H82" s="156">
        <v>3.64</v>
      </c>
      <c r="I82" s="103"/>
      <c r="J82" s="103">
        <v>1</v>
      </c>
      <c r="K82" s="103"/>
      <c r="L82" s="103"/>
      <c r="M82" s="103">
        <v>1</v>
      </c>
      <c r="N82" s="103">
        <v>1</v>
      </c>
      <c r="O82" s="103">
        <v>1</v>
      </c>
      <c r="P82" s="103">
        <v>1</v>
      </c>
      <c r="Q82" s="102"/>
      <c r="R82" s="122">
        <f>IFERROR(VLOOKUP(G82,'Úklid kategorie'!$E$5:$F$11,2,FALSE),"Není kategorie")</f>
        <v>0</v>
      </c>
      <c r="S82" s="107">
        <f t="shared" si="4"/>
        <v>97.716528000000011</v>
      </c>
      <c r="T82" s="108">
        <f t="shared" si="5"/>
        <v>0</v>
      </c>
      <c r="U82" s="108">
        <f t="shared" si="6"/>
        <v>0</v>
      </c>
      <c r="V82" s="109">
        <f t="shared" si="7"/>
        <v>0</v>
      </c>
      <c r="W82" s="92"/>
      <c r="AH82" s="92"/>
      <c r="AI82" s="92"/>
      <c r="AJ82" s="92"/>
      <c r="AQ82" s="92"/>
      <c r="AR82" s="92"/>
      <c r="AS82" s="92"/>
      <c r="BA82" s="92"/>
      <c r="BB82" s="92"/>
      <c r="BC82" s="92"/>
    </row>
    <row r="83" spans="1:55" x14ac:dyDescent="0.25">
      <c r="A83" s="105">
        <v>76</v>
      </c>
      <c r="B83" s="152" t="s">
        <v>302</v>
      </c>
      <c r="C83" s="153" t="s">
        <v>609</v>
      </c>
      <c r="D83" s="152" t="s">
        <v>492</v>
      </c>
      <c r="E83" s="237" t="s">
        <v>208</v>
      </c>
      <c r="F83" s="163" t="s">
        <v>219</v>
      </c>
      <c r="G83" s="241" t="s">
        <v>3</v>
      </c>
      <c r="H83" s="150">
        <v>8.75</v>
      </c>
      <c r="I83" s="103"/>
      <c r="J83" s="103">
        <v>1</v>
      </c>
      <c r="K83" s="103"/>
      <c r="L83" s="103"/>
      <c r="M83" s="103">
        <v>1</v>
      </c>
      <c r="N83" s="103">
        <v>1</v>
      </c>
      <c r="O83" s="103">
        <v>1</v>
      </c>
      <c r="P83" s="103">
        <v>1</v>
      </c>
      <c r="Q83" s="103"/>
      <c r="R83" s="122">
        <f>IFERROR(VLOOKUP(G83,'Úklid kategorie'!$E$5:$F$11,2,FALSE),"Není kategorie")</f>
        <v>0</v>
      </c>
      <c r="S83" s="107">
        <f t="shared" si="4"/>
        <v>234.8955</v>
      </c>
      <c r="T83" s="108">
        <f t="shared" si="5"/>
        <v>0</v>
      </c>
      <c r="U83" s="108">
        <f t="shared" si="6"/>
        <v>0</v>
      </c>
      <c r="V83" s="109">
        <f t="shared" si="7"/>
        <v>0</v>
      </c>
      <c r="W83" s="2"/>
      <c r="AH83" s="2"/>
      <c r="AI83" s="2"/>
      <c r="AJ83" s="2"/>
      <c r="AQ83" s="2"/>
      <c r="AR83" s="2"/>
      <c r="AS83" s="2"/>
      <c r="BA83" s="2"/>
      <c r="BB83" s="2"/>
      <c r="BC83" s="2"/>
    </row>
    <row r="84" spans="1:55" s="91" customFormat="1" x14ac:dyDescent="0.25">
      <c r="A84" s="105">
        <v>77</v>
      </c>
      <c r="B84" s="155" t="s">
        <v>303</v>
      </c>
      <c r="C84" s="153" t="s">
        <v>609</v>
      </c>
      <c r="D84" s="155" t="s">
        <v>493</v>
      </c>
      <c r="E84" s="236" t="s">
        <v>208</v>
      </c>
      <c r="F84" s="163" t="s">
        <v>219</v>
      </c>
      <c r="G84" s="241" t="s">
        <v>3</v>
      </c>
      <c r="H84" s="156">
        <v>3.36</v>
      </c>
      <c r="I84" s="103"/>
      <c r="J84" s="103">
        <v>1</v>
      </c>
      <c r="K84" s="103"/>
      <c r="L84" s="103"/>
      <c r="M84" s="103">
        <v>1</v>
      </c>
      <c r="N84" s="103">
        <v>1</v>
      </c>
      <c r="O84" s="103">
        <v>1</v>
      </c>
      <c r="P84" s="103">
        <v>1</v>
      </c>
      <c r="Q84" s="102"/>
      <c r="R84" s="122">
        <f>IFERROR(VLOOKUP(G84,'Úklid kategorie'!$E$5:$F$11,2,FALSE),"Není kategorie")</f>
        <v>0</v>
      </c>
      <c r="S84" s="107">
        <f t="shared" si="4"/>
        <v>90.199872000000013</v>
      </c>
      <c r="T84" s="108">
        <f t="shared" si="5"/>
        <v>0</v>
      </c>
      <c r="U84" s="108">
        <f t="shared" si="6"/>
        <v>0</v>
      </c>
      <c r="V84" s="109">
        <f t="shared" si="7"/>
        <v>0</v>
      </c>
      <c r="W84" s="92"/>
      <c r="AH84" s="92"/>
      <c r="AI84" s="92"/>
      <c r="AJ84" s="92"/>
      <c r="AQ84" s="92"/>
      <c r="AR84" s="92"/>
      <c r="AS84" s="92"/>
      <c r="BA84" s="92"/>
      <c r="BB84" s="92"/>
      <c r="BC84" s="92"/>
    </row>
    <row r="85" spans="1:55" s="91" customFormat="1" x14ac:dyDescent="0.25">
      <c r="A85" s="105">
        <v>78</v>
      </c>
      <c r="B85" s="152" t="s">
        <v>304</v>
      </c>
      <c r="C85" s="153" t="s">
        <v>609</v>
      </c>
      <c r="D85" s="152" t="s">
        <v>494</v>
      </c>
      <c r="E85" s="237" t="s">
        <v>208</v>
      </c>
      <c r="F85" s="163" t="s">
        <v>219</v>
      </c>
      <c r="G85" s="241" t="s">
        <v>3</v>
      </c>
      <c r="H85" s="150">
        <v>9.42</v>
      </c>
      <c r="I85" s="103"/>
      <c r="J85" s="103">
        <v>1</v>
      </c>
      <c r="K85" s="103"/>
      <c r="L85" s="103"/>
      <c r="M85" s="103">
        <v>1</v>
      </c>
      <c r="N85" s="103">
        <v>1</v>
      </c>
      <c r="O85" s="103">
        <v>1</v>
      </c>
      <c r="P85" s="103">
        <v>1</v>
      </c>
      <c r="Q85" s="103"/>
      <c r="R85" s="122">
        <f>IFERROR(VLOOKUP(G85,'Úklid kategorie'!$E$5:$F$11,2,FALSE),"Není kategorie")</f>
        <v>0</v>
      </c>
      <c r="S85" s="107">
        <f t="shared" si="4"/>
        <v>252.88178399999995</v>
      </c>
      <c r="T85" s="108">
        <f t="shared" si="5"/>
        <v>0</v>
      </c>
      <c r="U85" s="108">
        <f t="shared" si="6"/>
        <v>0</v>
      </c>
      <c r="V85" s="109">
        <f t="shared" si="7"/>
        <v>0</v>
      </c>
      <c r="W85" s="92"/>
      <c r="AH85" s="92"/>
      <c r="AI85" s="92"/>
      <c r="AJ85" s="92"/>
      <c r="AQ85" s="92"/>
      <c r="AR85" s="92"/>
      <c r="AS85" s="92"/>
      <c r="BA85" s="92"/>
      <c r="BB85" s="92"/>
      <c r="BC85" s="92"/>
    </row>
    <row r="86" spans="1:55" s="91" customFormat="1" x14ac:dyDescent="0.25">
      <c r="A86" s="105">
        <v>79</v>
      </c>
      <c r="B86" s="155" t="s">
        <v>305</v>
      </c>
      <c r="C86" s="153" t="s">
        <v>609</v>
      </c>
      <c r="D86" s="155" t="s">
        <v>495</v>
      </c>
      <c r="E86" s="236" t="s">
        <v>216</v>
      </c>
      <c r="F86" s="163" t="s">
        <v>199</v>
      </c>
      <c r="G86" s="241" t="s">
        <v>5</v>
      </c>
      <c r="H86" s="156">
        <v>10.45</v>
      </c>
      <c r="I86" s="103"/>
      <c r="J86" s="103">
        <v>1</v>
      </c>
      <c r="K86" s="103"/>
      <c r="L86" s="103"/>
      <c r="M86" s="103">
        <v>1</v>
      </c>
      <c r="N86" s="103">
        <v>1</v>
      </c>
      <c r="O86" s="103">
        <v>1</v>
      </c>
      <c r="P86" s="103">
        <v>1</v>
      </c>
      <c r="Q86" s="103"/>
      <c r="R86" s="122">
        <f>IFERROR(VLOOKUP(G86,'Úklid kategorie'!$E$5:$F$11,2,FALSE),"Není kategorie")</f>
        <v>0</v>
      </c>
      <c r="S86" s="107">
        <f t="shared" si="4"/>
        <v>280.53233999999998</v>
      </c>
      <c r="T86" s="108">
        <f t="shared" si="5"/>
        <v>0</v>
      </c>
      <c r="U86" s="108">
        <f t="shared" si="6"/>
        <v>0</v>
      </c>
      <c r="V86" s="109">
        <f t="shared" si="7"/>
        <v>0</v>
      </c>
      <c r="W86" s="92"/>
      <c r="AH86" s="92"/>
      <c r="AI86" s="92"/>
      <c r="AJ86" s="92"/>
      <c r="AQ86" s="92"/>
      <c r="AR86" s="92"/>
      <c r="AS86" s="92"/>
      <c r="BA86" s="92"/>
      <c r="BB86" s="92"/>
      <c r="BC86" s="92"/>
    </row>
    <row r="87" spans="1:55" s="91" customFormat="1" x14ac:dyDescent="0.25">
      <c r="A87" s="105">
        <v>80</v>
      </c>
      <c r="B87" s="152" t="s">
        <v>306</v>
      </c>
      <c r="C87" s="153" t="s">
        <v>609</v>
      </c>
      <c r="D87" s="152" t="s">
        <v>496</v>
      </c>
      <c r="E87" s="237" t="s">
        <v>211</v>
      </c>
      <c r="F87" s="163" t="s">
        <v>219</v>
      </c>
      <c r="G87" s="241" t="s">
        <v>2</v>
      </c>
      <c r="H87" s="150">
        <v>24.74</v>
      </c>
      <c r="I87" s="102"/>
      <c r="J87" s="90">
        <v>1</v>
      </c>
      <c r="K87" s="90"/>
      <c r="L87" s="90"/>
      <c r="M87" s="90">
        <v>1</v>
      </c>
      <c r="N87" s="90">
        <v>1</v>
      </c>
      <c r="O87" s="90"/>
      <c r="P87" s="90">
        <v>1</v>
      </c>
      <c r="Q87" s="102"/>
      <c r="R87" s="122">
        <f>IFERROR(VLOOKUP(G87,'Úklid kategorie'!$E$5:$F$11,2,FALSE),"Není kategorie")</f>
        <v>0</v>
      </c>
      <c r="S87" s="107">
        <f t="shared" si="4"/>
        <v>655.90358133333336</v>
      </c>
      <c r="T87" s="108">
        <f t="shared" si="5"/>
        <v>0</v>
      </c>
      <c r="U87" s="108">
        <f t="shared" si="6"/>
        <v>0</v>
      </c>
      <c r="V87" s="109">
        <f t="shared" si="7"/>
        <v>0</v>
      </c>
      <c r="W87" s="92"/>
      <c r="AH87" s="92"/>
      <c r="AI87" s="92"/>
      <c r="AJ87" s="92"/>
      <c r="AQ87" s="92"/>
      <c r="AR87" s="92"/>
      <c r="AS87" s="92"/>
      <c r="BA87" s="92"/>
      <c r="BB87" s="92"/>
      <c r="BC87" s="92"/>
    </row>
    <row r="88" spans="1:55" s="91" customFormat="1" x14ac:dyDescent="0.25">
      <c r="A88" s="105">
        <v>81</v>
      </c>
      <c r="B88" s="155" t="s">
        <v>307</v>
      </c>
      <c r="C88" s="153" t="s">
        <v>609</v>
      </c>
      <c r="D88" s="155" t="s">
        <v>497</v>
      </c>
      <c r="E88" s="236" t="s">
        <v>212</v>
      </c>
      <c r="F88" s="163" t="s">
        <v>199</v>
      </c>
      <c r="G88" s="241" t="s">
        <v>5</v>
      </c>
      <c r="H88" s="156">
        <v>19.05</v>
      </c>
      <c r="I88" s="102"/>
      <c r="J88" s="103">
        <v>1</v>
      </c>
      <c r="K88" s="103"/>
      <c r="L88" s="103"/>
      <c r="M88" s="103">
        <v>1</v>
      </c>
      <c r="N88" s="103">
        <v>1</v>
      </c>
      <c r="O88" s="103">
        <v>1</v>
      </c>
      <c r="P88" s="103">
        <v>1</v>
      </c>
      <c r="Q88" s="103"/>
      <c r="R88" s="122">
        <f>IFERROR(VLOOKUP(G88,'Úklid kategorie'!$E$5:$F$11,2,FALSE),"Není kategorie")</f>
        <v>0</v>
      </c>
      <c r="S88" s="107">
        <f t="shared" si="4"/>
        <v>511.40106000000003</v>
      </c>
      <c r="T88" s="108">
        <f t="shared" si="5"/>
        <v>0</v>
      </c>
      <c r="U88" s="108">
        <f t="shared" si="6"/>
        <v>0</v>
      </c>
      <c r="V88" s="109">
        <f t="shared" si="7"/>
        <v>0</v>
      </c>
      <c r="W88" s="92"/>
      <c r="AH88" s="92"/>
      <c r="AI88" s="92"/>
      <c r="AJ88" s="92"/>
      <c r="AQ88" s="92"/>
      <c r="AR88" s="92"/>
      <c r="AS88" s="92"/>
      <c r="BA88" s="92"/>
      <c r="BB88" s="92"/>
      <c r="BC88" s="92"/>
    </row>
    <row r="89" spans="1:55" s="91" customFormat="1" x14ac:dyDescent="0.25">
      <c r="A89" s="105">
        <v>82</v>
      </c>
      <c r="B89" s="152" t="s">
        <v>308</v>
      </c>
      <c r="C89" s="153" t="s">
        <v>609</v>
      </c>
      <c r="D89" s="152" t="s">
        <v>498</v>
      </c>
      <c r="E89" s="237" t="s">
        <v>206</v>
      </c>
      <c r="F89" s="163" t="s">
        <v>219</v>
      </c>
      <c r="G89" s="241" t="s">
        <v>2</v>
      </c>
      <c r="H89" s="150">
        <v>28.61</v>
      </c>
      <c r="I89" s="90"/>
      <c r="J89" s="90">
        <v>1</v>
      </c>
      <c r="K89" s="90"/>
      <c r="L89" s="90"/>
      <c r="M89" s="90">
        <v>1</v>
      </c>
      <c r="N89" s="90">
        <v>1</v>
      </c>
      <c r="O89" s="90"/>
      <c r="P89" s="90">
        <v>1</v>
      </c>
      <c r="Q89" s="90"/>
      <c r="R89" s="122">
        <f>IFERROR(VLOOKUP(G89,'Úklid kategorie'!$E$5:$F$11,2,FALSE),"Není kategorie")</f>
        <v>0</v>
      </c>
      <c r="S89" s="107">
        <f t="shared" si="4"/>
        <v>758.50450533333333</v>
      </c>
      <c r="T89" s="108">
        <f t="shared" si="5"/>
        <v>0</v>
      </c>
      <c r="U89" s="108">
        <f t="shared" si="6"/>
        <v>0</v>
      </c>
      <c r="V89" s="109">
        <f t="shared" si="7"/>
        <v>0</v>
      </c>
      <c r="W89" s="92"/>
      <c r="AH89" s="92"/>
      <c r="AI89" s="92"/>
      <c r="AJ89" s="92"/>
      <c r="AQ89" s="92"/>
      <c r="AR89" s="92"/>
      <c r="AS89" s="92"/>
      <c r="BA89" s="92"/>
      <c r="BB89" s="92"/>
      <c r="BC89" s="92"/>
    </row>
    <row r="90" spans="1:55" s="91" customFormat="1" x14ac:dyDescent="0.25">
      <c r="A90" s="105">
        <v>83</v>
      </c>
      <c r="B90" s="155" t="s">
        <v>309</v>
      </c>
      <c r="C90" s="153" t="s">
        <v>609</v>
      </c>
      <c r="D90" s="155" t="s">
        <v>499</v>
      </c>
      <c r="E90" s="236" t="s">
        <v>206</v>
      </c>
      <c r="F90" s="234" t="s">
        <v>219</v>
      </c>
      <c r="G90" s="241" t="s">
        <v>2</v>
      </c>
      <c r="H90" s="156">
        <v>3.63</v>
      </c>
      <c r="I90" s="103"/>
      <c r="J90" s="103">
        <v>1</v>
      </c>
      <c r="K90" s="103"/>
      <c r="L90" s="103"/>
      <c r="M90" s="103">
        <v>1</v>
      </c>
      <c r="N90" s="103">
        <v>1</v>
      </c>
      <c r="O90" s="103"/>
      <c r="P90" s="103">
        <v>1</v>
      </c>
      <c r="Q90" s="104"/>
      <c r="R90" s="122">
        <f>IFERROR(VLOOKUP(G90,'Úklid kategorie'!$E$5:$F$11,2,FALSE),"Není kategorie")</f>
        <v>0</v>
      </c>
      <c r="S90" s="107">
        <f t="shared" si="4"/>
        <v>96.238076000000007</v>
      </c>
      <c r="T90" s="108">
        <f t="shared" si="5"/>
        <v>0</v>
      </c>
      <c r="U90" s="108">
        <f t="shared" si="6"/>
        <v>0</v>
      </c>
      <c r="V90" s="109">
        <f t="shared" si="7"/>
        <v>0</v>
      </c>
      <c r="W90" s="92"/>
      <c r="AH90" s="92"/>
      <c r="AI90" s="92"/>
      <c r="AJ90" s="92"/>
      <c r="AQ90" s="92"/>
      <c r="AR90" s="92"/>
      <c r="AS90" s="92"/>
      <c r="BA90" s="92"/>
      <c r="BB90" s="92"/>
      <c r="BC90" s="92"/>
    </row>
    <row r="91" spans="1:55" s="91" customFormat="1" x14ac:dyDescent="0.25">
      <c r="A91" s="105">
        <v>84</v>
      </c>
      <c r="B91" s="152" t="s">
        <v>310</v>
      </c>
      <c r="C91" s="153" t="s">
        <v>610</v>
      </c>
      <c r="D91" s="152" t="s">
        <v>500</v>
      </c>
      <c r="E91" s="237" t="s">
        <v>206</v>
      </c>
      <c r="F91" s="163" t="s">
        <v>219</v>
      </c>
      <c r="G91" s="241" t="s">
        <v>2</v>
      </c>
      <c r="H91" s="150">
        <v>19.03</v>
      </c>
      <c r="I91" s="103"/>
      <c r="J91" s="90">
        <v>1</v>
      </c>
      <c r="K91" s="90"/>
      <c r="L91" s="90"/>
      <c r="M91" s="90">
        <v>1</v>
      </c>
      <c r="N91" s="90">
        <v>1</v>
      </c>
      <c r="O91" s="90"/>
      <c r="P91" s="90">
        <v>1</v>
      </c>
      <c r="Q91" s="102"/>
      <c r="R91" s="122">
        <f>IFERROR(VLOOKUP(G91,'Úklid kategorie'!$E$5:$F$11,2,FALSE),"Není kategorie")</f>
        <v>0</v>
      </c>
      <c r="S91" s="107">
        <f t="shared" si="4"/>
        <v>504.52082266666667</v>
      </c>
      <c r="T91" s="108">
        <f t="shared" si="5"/>
        <v>0</v>
      </c>
      <c r="U91" s="108">
        <f t="shared" si="6"/>
        <v>0</v>
      </c>
      <c r="V91" s="109">
        <f t="shared" si="7"/>
        <v>0</v>
      </c>
      <c r="W91" s="92"/>
      <c r="AH91" s="92"/>
      <c r="AI91" s="92"/>
      <c r="AJ91" s="92"/>
      <c r="AQ91" s="92"/>
      <c r="AR91" s="92"/>
      <c r="AS91" s="92"/>
      <c r="BA91" s="92"/>
      <c r="BB91" s="92"/>
      <c r="BC91" s="92"/>
    </row>
    <row r="92" spans="1:55" x14ac:dyDescent="0.25">
      <c r="A92" s="105">
        <v>85</v>
      </c>
      <c r="B92" s="155" t="s">
        <v>311</v>
      </c>
      <c r="C92" s="153" t="s">
        <v>610</v>
      </c>
      <c r="D92" s="155" t="s">
        <v>501</v>
      </c>
      <c r="E92" s="236" t="s">
        <v>212</v>
      </c>
      <c r="F92" s="163" t="s">
        <v>199</v>
      </c>
      <c r="G92" s="241" t="s">
        <v>5</v>
      </c>
      <c r="H92" s="156">
        <v>18.850000000000001</v>
      </c>
      <c r="I92" s="103"/>
      <c r="J92" s="103">
        <v>1</v>
      </c>
      <c r="K92" s="103"/>
      <c r="L92" s="103"/>
      <c r="M92" s="103">
        <v>1</v>
      </c>
      <c r="N92" s="103">
        <v>1</v>
      </c>
      <c r="O92" s="103">
        <v>1</v>
      </c>
      <c r="P92" s="103">
        <v>1</v>
      </c>
      <c r="Q92" s="102"/>
      <c r="R92" s="122">
        <f>IFERROR(VLOOKUP(G92,'Úklid kategorie'!$E$5:$F$11,2,FALSE),"Není kategorie")</f>
        <v>0</v>
      </c>
      <c r="S92" s="107">
        <f t="shared" si="4"/>
        <v>506.03202000000005</v>
      </c>
      <c r="T92" s="108">
        <f t="shared" si="5"/>
        <v>0</v>
      </c>
      <c r="U92" s="108">
        <f t="shared" si="6"/>
        <v>0</v>
      </c>
      <c r="V92" s="109">
        <f t="shared" si="7"/>
        <v>0</v>
      </c>
      <c r="W92" s="2"/>
      <c r="AH92" s="2"/>
      <c r="AI92" s="2"/>
      <c r="AJ92" s="2"/>
      <c r="AQ92" s="2"/>
      <c r="AR92" s="2"/>
      <c r="AS92" s="2"/>
      <c r="BA92" s="2"/>
      <c r="BB92" s="2"/>
      <c r="BC92" s="2"/>
    </row>
    <row r="93" spans="1:55" x14ac:dyDescent="0.25">
      <c r="A93" s="105">
        <v>86</v>
      </c>
      <c r="B93" s="152" t="s">
        <v>312</v>
      </c>
      <c r="C93" s="153" t="s">
        <v>610</v>
      </c>
      <c r="D93" s="152" t="s">
        <v>502</v>
      </c>
      <c r="E93" s="237" t="s">
        <v>212</v>
      </c>
      <c r="F93" s="163" t="s">
        <v>199</v>
      </c>
      <c r="G93" s="241" t="s">
        <v>5</v>
      </c>
      <c r="H93" s="150">
        <v>19.079999999999998</v>
      </c>
      <c r="I93" s="103"/>
      <c r="J93" s="103">
        <v>1</v>
      </c>
      <c r="K93" s="103"/>
      <c r="L93" s="103"/>
      <c r="M93" s="103">
        <v>1</v>
      </c>
      <c r="N93" s="103">
        <v>1</v>
      </c>
      <c r="O93" s="103">
        <v>1</v>
      </c>
      <c r="P93" s="103">
        <v>1</v>
      </c>
      <c r="Q93" s="103"/>
      <c r="R93" s="122">
        <f>IFERROR(VLOOKUP(G93,'Úklid kategorie'!$E$5:$F$11,2,FALSE),"Není kategorie")</f>
        <v>0</v>
      </c>
      <c r="S93" s="107">
        <f t="shared" si="4"/>
        <v>512.20641599999988</v>
      </c>
      <c r="T93" s="108">
        <f t="shared" si="5"/>
        <v>0</v>
      </c>
      <c r="U93" s="108">
        <f t="shared" si="6"/>
        <v>0</v>
      </c>
      <c r="V93" s="109">
        <f t="shared" si="7"/>
        <v>0</v>
      </c>
      <c r="W93" s="2"/>
      <c r="AH93" s="2"/>
      <c r="AI93" s="2"/>
      <c r="AJ93" s="2"/>
      <c r="AQ93" s="2"/>
      <c r="AR93" s="2"/>
      <c r="AS93" s="2"/>
      <c r="BA93" s="2"/>
      <c r="BB93" s="2"/>
      <c r="BC93" s="2"/>
    </row>
    <row r="94" spans="1:55" x14ac:dyDescent="0.25">
      <c r="A94" s="105">
        <v>87</v>
      </c>
      <c r="B94" s="155" t="s">
        <v>313</v>
      </c>
      <c r="C94" s="153" t="s">
        <v>610</v>
      </c>
      <c r="D94" s="155" t="s">
        <v>503</v>
      </c>
      <c r="E94" s="236" t="s">
        <v>212</v>
      </c>
      <c r="F94" s="163" t="s">
        <v>199</v>
      </c>
      <c r="G94" s="241" t="s">
        <v>5</v>
      </c>
      <c r="H94" s="156">
        <v>19.05</v>
      </c>
      <c r="I94" s="103"/>
      <c r="J94" s="103">
        <v>1</v>
      </c>
      <c r="K94" s="103"/>
      <c r="L94" s="103"/>
      <c r="M94" s="103">
        <v>1</v>
      </c>
      <c r="N94" s="103">
        <v>1</v>
      </c>
      <c r="O94" s="103">
        <v>1</v>
      </c>
      <c r="P94" s="103">
        <v>1</v>
      </c>
      <c r="Q94" s="102"/>
      <c r="R94" s="122">
        <f>IFERROR(VLOOKUP(G94,'Úklid kategorie'!$E$5:$F$11,2,FALSE),"Není kategorie")</f>
        <v>0</v>
      </c>
      <c r="S94" s="107">
        <f t="shared" si="4"/>
        <v>511.40106000000003</v>
      </c>
      <c r="T94" s="108">
        <f t="shared" si="5"/>
        <v>0</v>
      </c>
      <c r="U94" s="108">
        <f t="shared" si="6"/>
        <v>0</v>
      </c>
      <c r="V94" s="109">
        <f t="shared" si="7"/>
        <v>0</v>
      </c>
      <c r="W94" s="2"/>
      <c r="AH94" s="2"/>
      <c r="AI94" s="2"/>
      <c r="AJ94" s="2"/>
      <c r="AQ94" s="2"/>
      <c r="AR94" s="2"/>
      <c r="AS94" s="2"/>
      <c r="BA94" s="2"/>
      <c r="BB94" s="2"/>
      <c r="BC94" s="2"/>
    </row>
    <row r="95" spans="1:55" x14ac:dyDescent="0.25">
      <c r="A95" s="105">
        <v>88</v>
      </c>
      <c r="B95" s="152" t="s">
        <v>314</v>
      </c>
      <c r="C95" s="153" t="s">
        <v>610</v>
      </c>
      <c r="D95" s="152" t="s">
        <v>504</v>
      </c>
      <c r="E95" s="237" t="s">
        <v>212</v>
      </c>
      <c r="F95" s="163" t="s">
        <v>199</v>
      </c>
      <c r="G95" s="241" t="s">
        <v>5</v>
      </c>
      <c r="H95" s="150">
        <v>19.079999999999998</v>
      </c>
      <c r="I95" s="103"/>
      <c r="J95" s="103">
        <v>1</v>
      </c>
      <c r="K95" s="103"/>
      <c r="L95" s="103"/>
      <c r="M95" s="103">
        <v>1</v>
      </c>
      <c r="N95" s="103">
        <v>1</v>
      </c>
      <c r="O95" s="103">
        <v>1</v>
      </c>
      <c r="P95" s="103">
        <v>1</v>
      </c>
      <c r="Q95" s="102"/>
      <c r="R95" s="122">
        <f>IFERROR(VLOOKUP(G95,'Úklid kategorie'!$E$5:$F$11,2,FALSE),"Není kategorie")</f>
        <v>0</v>
      </c>
      <c r="S95" s="107">
        <f t="shared" si="4"/>
        <v>512.20641599999988</v>
      </c>
      <c r="T95" s="108">
        <f t="shared" si="5"/>
        <v>0</v>
      </c>
      <c r="U95" s="108">
        <f t="shared" si="6"/>
        <v>0</v>
      </c>
      <c r="V95" s="109">
        <f t="shared" si="7"/>
        <v>0</v>
      </c>
      <c r="W95" s="2"/>
      <c r="AH95" s="2"/>
      <c r="AI95" s="2"/>
      <c r="AJ95" s="2"/>
      <c r="AQ95" s="2"/>
      <c r="AR95" s="2"/>
      <c r="AS95" s="2"/>
      <c r="BA95" s="2"/>
      <c r="BB95" s="2"/>
      <c r="BC95" s="2"/>
    </row>
    <row r="96" spans="1:55" x14ac:dyDescent="0.25">
      <c r="A96" s="105">
        <v>89</v>
      </c>
      <c r="B96" s="155" t="s">
        <v>315</v>
      </c>
      <c r="C96" s="153" t="s">
        <v>610</v>
      </c>
      <c r="D96" s="155" t="s">
        <v>505</v>
      </c>
      <c r="E96" s="236" t="s">
        <v>212</v>
      </c>
      <c r="F96" s="163" t="s">
        <v>199</v>
      </c>
      <c r="G96" s="241" t="s">
        <v>5</v>
      </c>
      <c r="H96" s="156">
        <v>19.03</v>
      </c>
      <c r="I96" s="103"/>
      <c r="J96" s="103">
        <v>1</v>
      </c>
      <c r="K96" s="103"/>
      <c r="L96" s="103"/>
      <c r="M96" s="103">
        <v>1</v>
      </c>
      <c r="N96" s="103">
        <v>1</v>
      </c>
      <c r="O96" s="103">
        <v>1</v>
      </c>
      <c r="P96" s="103">
        <v>1</v>
      </c>
      <c r="Q96" s="103"/>
      <c r="R96" s="122">
        <f>IFERROR(VLOOKUP(G96,'Úklid kategorie'!$E$5:$F$11,2,FALSE),"Není kategorie")</f>
        <v>0</v>
      </c>
      <c r="S96" s="107">
        <f t="shared" si="4"/>
        <v>510.86415600000004</v>
      </c>
      <c r="T96" s="108">
        <f t="shared" si="5"/>
        <v>0</v>
      </c>
      <c r="U96" s="108">
        <f t="shared" si="6"/>
        <v>0</v>
      </c>
      <c r="V96" s="109">
        <f t="shared" si="7"/>
        <v>0</v>
      </c>
      <c r="W96" s="2"/>
      <c r="AH96" s="2"/>
      <c r="AI96" s="2"/>
      <c r="AJ96" s="2"/>
      <c r="AQ96" s="2"/>
      <c r="AR96" s="2"/>
      <c r="AS96" s="2"/>
      <c r="BA96" s="2"/>
      <c r="BB96" s="2"/>
      <c r="BC96" s="2"/>
    </row>
    <row r="97" spans="1:55" x14ac:dyDescent="0.25">
      <c r="A97" s="105">
        <v>90</v>
      </c>
      <c r="B97" s="152" t="s">
        <v>316</v>
      </c>
      <c r="C97" s="153" t="s">
        <v>610</v>
      </c>
      <c r="D97" s="152" t="s">
        <v>506</v>
      </c>
      <c r="E97" s="237" t="s">
        <v>212</v>
      </c>
      <c r="F97" s="163" t="s">
        <v>199</v>
      </c>
      <c r="G97" s="241" t="s">
        <v>5</v>
      </c>
      <c r="H97" s="150">
        <v>19.079999999999998</v>
      </c>
      <c r="I97" s="103"/>
      <c r="J97" s="103">
        <v>1</v>
      </c>
      <c r="K97" s="103"/>
      <c r="L97" s="103"/>
      <c r="M97" s="103">
        <v>1</v>
      </c>
      <c r="N97" s="103">
        <v>1</v>
      </c>
      <c r="O97" s="103">
        <v>1</v>
      </c>
      <c r="P97" s="103">
        <v>1</v>
      </c>
      <c r="Q97" s="104"/>
      <c r="R97" s="122">
        <f>IFERROR(VLOOKUP(G97,'Úklid kategorie'!$E$5:$F$11,2,FALSE),"Není kategorie")</f>
        <v>0</v>
      </c>
      <c r="S97" s="107">
        <f t="shared" si="4"/>
        <v>512.20641599999988</v>
      </c>
      <c r="T97" s="108">
        <f t="shared" si="5"/>
        <v>0</v>
      </c>
      <c r="U97" s="108">
        <f t="shared" si="6"/>
        <v>0</v>
      </c>
      <c r="V97" s="109">
        <f t="shared" si="7"/>
        <v>0</v>
      </c>
      <c r="W97" s="2"/>
      <c r="AH97" s="2"/>
      <c r="AI97" s="2"/>
      <c r="AJ97" s="2"/>
      <c r="AQ97" s="2"/>
      <c r="AR97" s="2"/>
      <c r="AS97" s="2"/>
      <c r="BA97" s="2"/>
      <c r="BB97" s="2"/>
      <c r="BC97" s="2"/>
    </row>
    <row r="98" spans="1:55" x14ac:dyDescent="0.25">
      <c r="A98" s="105">
        <v>91</v>
      </c>
      <c r="B98" s="155" t="s">
        <v>317</v>
      </c>
      <c r="C98" s="153" t="s">
        <v>610</v>
      </c>
      <c r="D98" s="155" t="s">
        <v>507</v>
      </c>
      <c r="E98" s="236" t="s">
        <v>212</v>
      </c>
      <c r="F98" s="163" t="s">
        <v>199</v>
      </c>
      <c r="G98" s="241" t="s">
        <v>5</v>
      </c>
      <c r="H98" s="156">
        <v>19.079999999999998</v>
      </c>
      <c r="I98" s="102"/>
      <c r="J98" s="103">
        <v>1</v>
      </c>
      <c r="K98" s="103"/>
      <c r="L98" s="103"/>
      <c r="M98" s="103">
        <v>1</v>
      </c>
      <c r="N98" s="103">
        <v>1</v>
      </c>
      <c r="O98" s="103">
        <v>1</v>
      </c>
      <c r="P98" s="103">
        <v>1</v>
      </c>
      <c r="Q98" s="102"/>
      <c r="R98" s="122">
        <f>IFERROR(VLOOKUP(G98,'Úklid kategorie'!$E$5:$F$11,2,FALSE),"Není kategorie")</f>
        <v>0</v>
      </c>
      <c r="S98" s="107">
        <f t="shared" si="4"/>
        <v>512.20641599999988</v>
      </c>
      <c r="T98" s="108">
        <f t="shared" si="5"/>
        <v>0</v>
      </c>
      <c r="U98" s="108">
        <f t="shared" si="6"/>
        <v>0</v>
      </c>
      <c r="V98" s="109">
        <f t="shared" si="7"/>
        <v>0</v>
      </c>
      <c r="W98" s="2"/>
      <c r="AH98" s="2"/>
      <c r="AI98" s="2"/>
      <c r="AJ98" s="2"/>
      <c r="AQ98" s="2"/>
      <c r="AR98" s="2"/>
      <c r="AS98" s="2"/>
      <c r="BA98" s="2"/>
      <c r="BB98" s="2"/>
      <c r="BC98" s="2"/>
    </row>
    <row r="99" spans="1:55" x14ac:dyDescent="0.25">
      <c r="A99" s="105">
        <v>92</v>
      </c>
      <c r="B99" s="152" t="s">
        <v>318</v>
      </c>
      <c r="C99" s="153" t="s">
        <v>610</v>
      </c>
      <c r="D99" s="152" t="s">
        <v>508</v>
      </c>
      <c r="E99" s="237" t="s">
        <v>212</v>
      </c>
      <c r="F99" s="163" t="s">
        <v>199</v>
      </c>
      <c r="G99" s="241" t="s">
        <v>5</v>
      </c>
      <c r="H99" s="150">
        <v>19.079999999999998</v>
      </c>
      <c r="I99" s="102"/>
      <c r="J99" s="103">
        <v>1</v>
      </c>
      <c r="K99" s="103"/>
      <c r="L99" s="103"/>
      <c r="M99" s="103">
        <v>1</v>
      </c>
      <c r="N99" s="103">
        <v>1</v>
      </c>
      <c r="O99" s="103">
        <v>1</v>
      </c>
      <c r="P99" s="103">
        <v>1</v>
      </c>
      <c r="Q99" s="103"/>
      <c r="R99" s="122">
        <f>IFERROR(VLOOKUP(G99,'Úklid kategorie'!$E$5:$F$11,2,FALSE),"Není kategorie")</f>
        <v>0</v>
      </c>
      <c r="S99" s="107">
        <f t="shared" si="4"/>
        <v>512.20641599999988</v>
      </c>
      <c r="T99" s="108">
        <f t="shared" si="5"/>
        <v>0</v>
      </c>
      <c r="U99" s="108">
        <f t="shared" si="6"/>
        <v>0</v>
      </c>
      <c r="V99" s="109">
        <f t="shared" si="7"/>
        <v>0</v>
      </c>
      <c r="W99" s="2"/>
      <c r="AH99" s="2"/>
      <c r="AI99" s="2"/>
      <c r="AJ99" s="2"/>
      <c r="AQ99" s="2"/>
      <c r="AR99" s="2"/>
      <c r="AS99" s="2"/>
      <c r="BA99" s="2"/>
      <c r="BB99" s="2"/>
      <c r="BC99" s="2"/>
    </row>
    <row r="100" spans="1:55" x14ac:dyDescent="0.25">
      <c r="A100" s="105">
        <v>93</v>
      </c>
      <c r="B100" s="155" t="s">
        <v>319</v>
      </c>
      <c r="C100" s="153" t="s">
        <v>610</v>
      </c>
      <c r="D100" s="155" t="s">
        <v>509</v>
      </c>
      <c r="E100" s="236" t="s">
        <v>212</v>
      </c>
      <c r="F100" s="163" t="s">
        <v>199</v>
      </c>
      <c r="G100" s="241" t="s">
        <v>5</v>
      </c>
      <c r="H100" s="156">
        <v>19.03</v>
      </c>
      <c r="I100" s="103"/>
      <c r="J100" s="103">
        <v>1</v>
      </c>
      <c r="K100" s="103"/>
      <c r="L100" s="103"/>
      <c r="M100" s="103">
        <v>1</v>
      </c>
      <c r="N100" s="103">
        <v>1</v>
      </c>
      <c r="O100" s="103">
        <v>1</v>
      </c>
      <c r="P100" s="103">
        <v>1</v>
      </c>
      <c r="Q100" s="102"/>
      <c r="R100" s="122">
        <f>IFERROR(VLOOKUP(G100,'Úklid kategorie'!$E$5:$F$11,2,FALSE),"Není kategorie")</f>
        <v>0</v>
      </c>
      <c r="S100" s="107">
        <f t="shared" si="4"/>
        <v>510.86415600000004</v>
      </c>
      <c r="T100" s="108">
        <f t="shared" si="5"/>
        <v>0</v>
      </c>
      <c r="U100" s="108">
        <f t="shared" si="6"/>
        <v>0</v>
      </c>
      <c r="V100" s="109">
        <f t="shared" si="7"/>
        <v>0</v>
      </c>
      <c r="W100" s="2"/>
      <c r="AH100" s="2"/>
      <c r="AI100" s="2"/>
      <c r="AJ100" s="2"/>
      <c r="AQ100" s="2"/>
      <c r="AR100" s="2"/>
      <c r="AS100" s="2"/>
      <c r="BA100" s="2"/>
      <c r="BB100" s="2"/>
      <c r="BC100" s="2"/>
    </row>
    <row r="101" spans="1:55" x14ac:dyDescent="0.25">
      <c r="A101" s="105">
        <v>94</v>
      </c>
      <c r="B101" s="152" t="s">
        <v>320</v>
      </c>
      <c r="C101" s="153" t="s">
        <v>610</v>
      </c>
      <c r="D101" s="152" t="s">
        <v>510</v>
      </c>
      <c r="E101" s="237" t="s">
        <v>212</v>
      </c>
      <c r="F101" s="163" t="s">
        <v>199</v>
      </c>
      <c r="G101" s="241" t="s">
        <v>5</v>
      </c>
      <c r="H101" s="150">
        <v>19.079999999999998</v>
      </c>
      <c r="I101" s="103"/>
      <c r="J101" s="103">
        <v>1</v>
      </c>
      <c r="K101" s="103"/>
      <c r="L101" s="103"/>
      <c r="M101" s="103">
        <v>1</v>
      </c>
      <c r="N101" s="103">
        <v>1</v>
      </c>
      <c r="O101" s="103">
        <v>1</v>
      </c>
      <c r="P101" s="103">
        <v>1</v>
      </c>
      <c r="Q101" s="103"/>
      <c r="R101" s="122">
        <f>IFERROR(VLOOKUP(G101,'Úklid kategorie'!$E$5:$F$11,2,FALSE),"Není kategorie")</f>
        <v>0</v>
      </c>
      <c r="S101" s="107">
        <f t="shared" si="4"/>
        <v>512.20641599999988</v>
      </c>
      <c r="T101" s="108">
        <f t="shared" si="5"/>
        <v>0</v>
      </c>
      <c r="U101" s="108">
        <f t="shared" si="6"/>
        <v>0</v>
      </c>
      <c r="V101" s="109">
        <f t="shared" si="7"/>
        <v>0</v>
      </c>
      <c r="W101" s="2"/>
      <c r="AH101" s="2"/>
      <c r="AI101" s="2"/>
      <c r="AJ101" s="2"/>
      <c r="AM101" s="2"/>
      <c r="AQ101" s="2"/>
      <c r="AR101" s="2"/>
      <c r="AS101" s="2"/>
      <c r="BA101" s="2"/>
      <c r="BB101" s="2"/>
      <c r="BC101" s="2"/>
    </row>
    <row r="102" spans="1:55" x14ac:dyDescent="0.25">
      <c r="A102" s="105">
        <v>95</v>
      </c>
      <c r="B102" s="155" t="s">
        <v>321</v>
      </c>
      <c r="C102" s="153" t="s">
        <v>610</v>
      </c>
      <c r="D102" s="155" t="s">
        <v>511</v>
      </c>
      <c r="E102" s="236" t="s">
        <v>212</v>
      </c>
      <c r="F102" s="163" t="s">
        <v>199</v>
      </c>
      <c r="G102" s="241" t="s">
        <v>5</v>
      </c>
      <c r="H102" s="156">
        <v>93.94</v>
      </c>
      <c r="I102" s="103"/>
      <c r="J102" s="103">
        <v>1</v>
      </c>
      <c r="K102" s="103"/>
      <c r="L102" s="103"/>
      <c r="M102" s="103">
        <v>1</v>
      </c>
      <c r="N102" s="103">
        <v>1</v>
      </c>
      <c r="O102" s="103">
        <v>1</v>
      </c>
      <c r="P102" s="103">
        <v>1</v>
      </c>
      <c r="Q102" s="103"/>
      <c r="R102" s="122">
        <f>IFERROR(VLOOKUP(G102,'Úklid kategorie'!$E$5:$F$11,2,FALSE),"Není kategorie")</f>
        <v>0</v>
      </c>
      <c r="S102" s="107">
        <f t="shared" ref="S102:S151" si="8">(H102*I102*30.4167)+(H102*J102*21)+(H102*K102*4.3452)+(H102*L102*4.3452)+(H102*M102*4.3452)+H102*N102+(H102*O102/3)+(H102*P102/6)+(H102*Q102/12)</f>
        <v>2521.8380880000004</v>
      </c>
      <c r="T102" s="108">
        <f t="shared" si="5"/>
        <v>0</v>
      </c>
      <c r="U102" s="108">
        <f t="shared" si="6"/>
        <v>0</v>
      </c>
      <c r="V102" s="109">
        <f t="shared" si="7"/>
        <v>0</v>
      </c>
      <c r="W102" s="2"/>
      <c r="AH102" s="2"/>
      <c r="AI102" s="2"/>
      <c r="AJ102" s="2"/>
      <c r="AM102" s="2"/>
      <c r="AQ102" s="2"/>
      <c r="AR102" s="2"/>
      <c r="AS102" s="2"/>
      <c r="BA102" s="2"/>
      <c r="BB102" s="2"/>
      <c r="BC102" s="2"/>
    </row>
    <row r="103" spans="1:55" x14ac:dyDescent="0.25">
      <c r="A103" s="105">
        <v>96</v>
      </c>
      <c r="B103" s="152" t="s">
        <v>322</v>
      </c>
      <c r="C103" s="153" t="s">
        <v>610</v>
      </c>
      <c r="D103" s="152" t="s">
        <v>512</v>
      </c>
      <c r="E103" s="237" t="s">
        <v>212</v>
      </c>
      <c r="F103" s="163" t="s">
        <v>199</v>
      </c>
      <c r="G103" s="241" t="s">
        <v>5</v>
      </c>
      <c r="H103" s="150">
        <v>19.079999999999998</v>
      </c>
      <c r="I103" s="103"/>
      <c r="J103" s="103">
        <v>1</v>
      </c>
      <c r="K103" s="103"/>
      <c r="L103" s="103"/>
      <c r="M103" s="103">
        <v>1</v>
      </c>
      <c r="N103" s="103">
        <v>1</v>
      </c>
      <c r="O103" s="103">
        <v>1</v>
      </c>
      <c r="P103" s="103">
        <v>1</v>
      </c>
      <c r="Q103" s="103"/>
      <c r="R103" s="122">
        <f>IFERROR(VLOOKUP(G103,'Úklid kategorie'!$E$5:$F$11,2,FALSE),"Není kategorie")</f>
        <v>0</v>
      </c>
      <c r="S103" s="107">
        <f t="shared" si="8"/>
        <v>512.20641599999988</v>
      </c>
      <c r="T103" s="108">
        <f t="shared" si="5"/>
        <v>0</v>
      </c>
      <c r="U103" s="108">
        <f t="shared" si="6"/>
        <v>0</v>
      </c>
      <c r="V103" s="109">
        <f t="shared" si="7"/>
        <v>0</v>
      </c>
      <c r="W103" s="2"/>
      <c r="AH103" s="2"/>
      <c r="AI103" s="2"/>
      <c r="AJ103" s="2"/>
      <c r="AM103" s="2"/>
      <c r="AQ103" s="2"/>
      <c r="AR103" s="2"/>
      <c r="AS103" s="2"/>
      <c r="BA103" s="2"/>
      <c r="BB103" s="2"/>
      <c r="BC103" s="2"/>
    </row>
    <row r="104" spans="1:55" x14ac:dyDescent="0.25">
      <c r="A104" s="105">
        <v>97</v>
      </c>
      <c r="B104" s="155" t="s">
        <v>323</v>
      </c>
      <c r="C104" s="153" t="s">
        <v>610</v>
      </c>
      <c r="D104" s="155" t="s">
        <v>513</v>
      </c>
      <c r="E104" s="236" t="s">
        <v>212</v>
      </c>
      <c r="F104" s="163" t="s">
        <v>199</v>
      </c>
      <c r="G104" s="241" t="s">
        <v>5</v>
      </c>
      <c r="H104" s="156">
        <v>19.079999999999998</v>
      </c>
      <c r="I104" s="103"/>
      <c r="J104" s="103">
        <v>1</v>
      </c>
      <c r="K104" s="103"/>
      <c r="L104" s="103"/>
      <c r="M104" s="103">
        <v>1</v>
      </c>
      <c r="N104" s="103">
        <v>1</v>
      </c>
      <c r="O104" s="103">
        <v>1</v>
      </c>
      <c r="P104" s="103">
        <v>1</v>
      </c>
      <c r="Q104" s="103"/>
      <c r="R104" s="122">
        <f>IFERROR(VLOOKUP(G104,'Úklid kategorie'!$E$5:$F$11,2,FALSE),"Není kategorie")</f>
        <v>0</v>
      </c>
      <c r="S104" s="107">
        <f t="shared" si="8"/>
        <v>512.20641599999988</v>
      </c>
      <c r="T104" s="108">
        <f t="shared" si="5"/>
        <v>0</v>
      </c>
      <c r="U104" s="108">
        <f t="shared" si="6"/>
        <v>0</v>
      </c>
      <c r="V104" s="109">
        <f t="shared" si="7"/>
        <v>0</v>
      </c>
      <c r="W104" s="2"/>
      <c r="AH104" s="2"/>
      <c r="AI104" s="2"/>
      <c r="AJ104" s="2"/>
      <c r="AM104" s="2"/>
      <c r="AQ104" s="2"/>
      <c r="AR104" s="2"/>
      <c r="AS104" s="2"/>
      <c r="BA104" s="2"/>
      <c r="BB104" s="2"/>
      <c r="BC104" s="2"/>
    </row>
    <row r="105" spans="1:55" x14ac:dyDescent="0.25">
      <c r="A105" s="105">
        <v>98</v>
      </c>
      <c r="B105" s="152" t="s">
        <v>324</v>
      </c>
      <c r="C105" s="153" t="s">
        <v>610</v>
      </c>
      <c r="D105" s="152" t="s">
        <v>514</v>
      </c>
      <c r="E105" s="237" t="s">
        <v>212</v>
      </c>
      <c r="F105" s="163" t="s">
        <v>199</v>
      </c>
      <c r="G105" s="241" t="s">
        <v>5</v>
      </c>
      <c r="H105" s="150">
        <v>19.079999999999998</v>
      </c>
      <c r="I105" s="103"/>
      <c r="J105" s="103">
        <v>1</v>
      </c>
      <c r="K105" s="103"/>
      <c r="L105" s="103"/>
      <c r="M105" s="103">
        <v>1</v>
      </c>
      <c r="N105" s="103">
        <v>1</v>
      </c>
      <c r="O105" s="103">
        <v>1</v>
      </c>
      <c r="P105" s="103">
        <v>1</v>
      </c>
      <c r="Q105" s="103"/>
      <c r="R105" s="122">
        <f>IFERROR(VLOOKUP(G105,'Úklid kategorie'!$E$5:$F$11,2,FALSE),"Není kategorie")</f>
        <v>0</v>
      </c>
      <c r="S105" s="107">
        <f t="shared" si="8"/>
        <v>512.20641599999988</v>
      </c>
      <c r="T105" s="108">
        <f t="shared" si="5"/>
        <v>0</v>
      </c>
      <c r="U105" s="108">
        <f t="shared" si="6"/>
        <v>0</v>
      </c>
      <c r="V105" s="109">
        <f t="shared" si="7"/>
        <v>0</v>
      </c>
      <c r="W105" s="2"/>
      <c r="AH105" s="2"/>
      <c r="AI105" s="2"/>
      <c r="AJ105" s="2"/>
      <c r="AM105" s="2"/>
      <c r="AQ105" s="2"/>
      <c r="AR105" s="2"/>
      <c r="AS105" s="2"/>
      <c r="BA105" s="2"/>
      <c r="BB105" s="2"/>
      <c r="BC105" s="2"/>
    </row>
    <row r="106" spans="1:55" x14ac:dyDescent="0.25">
      <c r="A106" s="105">
        <v>99</v>
      </c>
      <c r="B106" s="155" t="s">
        <v>325</v>
      </c>
      <c r="C106" s="153" t="s">
        <v>610</v>
      </c>
      <c r="D106" s="155" t="s">
        <v>515</v>
      </c>
      <c r="E106" s="236" t="s">
        <v>212</v>
      </c>
      <c r="F106" s="163" t="s">
        <v>199</v>
      </c>
      <c r="G106" s="241" t="s">
        <v>5</v>
      </c>
      <c r="H106" s="156">
        <v>25.69</v>
      </c>
      <c r="I106" s="103"/>
      <c r="J106" s="103">
        <v>1</v>
      </c>
      <c r="K106" s="103"/>
      <c r="L106" s="103"/>
      <c r="M106" s="103">
        <v>1</v>
      </c>
      <c r="N106" s="103">
        <v>1</v>
      </c>
      <c r="O106" s="103">
        <v>1</v>
      </c>
      <c r="P106" s="103">
        <v>1</v>
      </c>
      <c r="Q106" s="103"/>
      <c r="R106" s="122">
        <f>IFERROR(VLOOKUP(G106,'Úklid kategorie'!$E$5:$F$11,2,FALSE),"Není kategorie")</f>
        <v>0</v>
      </c>
      <c r="S106" s="107">
        <f t="shared" si="8"/>
        <v>689.65318800000011</v>
      </c>
      <c r="T106" s="108">
        <f t="shared" si="5"/>
        <v>0</v>
      </c>
      <c r="U106" s="108">
        <f t="shared" si="6"/>
        <v>0</v>
      </c>
      <c r="V106" s="109">
        <f t="shared" si="7"/>
        <v>0</v>
      </c>
      <c r="W106" s="2"/>
      <c r="AH106" s="2"/>
      <c r="AI106" s="2"/>
      <c r="AJ106" s="2"/>
      <c r="AM106" s="2"/>
      <c r="AQ106" s="2"/>
      <c r="AR106" s="2"/>
      <c r="AS106" s="2"/>
      <c r="BA106" s="2"/>
      <c r="BB106" s="2"/>
      <c r="BC106" s="2"/>
    </row>
    <row r="107" spans="1:55" x14ac:dyDescent="0.25">
      <c r="A107" s="105">
        <v>100</v>
      </c>
      <c r="B107" s="152" t="s">
        <v>326</v>
      </c>
      <c r="C107" s="153" t="s">
        <v>610</v>
      </c>
      <c r="D107" s="152" t="s">
        <v>516</v>
      </c>
      <c r="E107" s="237" t="s">
        <v>212</v>
      </c>
      <c r="F107" s="163" t="s">
        <v>199</v>
      </c>
      <c r="G107" s="241" t="s">
        <v>5</v>
      </c>
      <c r="H107" s="150">
        <v>19.079999999999998</v>
      </c>
      <c r="I107" s="103"/>
      <c r="J107" s="103">
        <v>1</v>
      </c>
      <c r="K107" s="103"/>
      <c r="L107" s="103"/>
      <c r="M107" s="103">
        <v>1</v>
      </c>
      <c r="N107" s="103">
        <v>1</v>
      </c>
      <c r="O107" s="103">
        <v>1</v>
      </c>
      <c r="P107" s="103">
        <v>1</v>
      </c>
      <c r="Q107" s="103"/>
      <c r="R107" s="122">
        <f>IFERROR(VLOOKUP(G107,'Úklid kategorie'!$E$5:$F$11,2,FALSE),"Není kategorie")</f>
        <v>0</v>
      </c>
      <c r="S107" s="107">
        <f t="shared" si="8"/>
        <v>512.20641599999988</v>
      </c>
      <c r="T107" s="108">
        <f t="shared" si="5"/>
        <v>0</v>
      </c>
      <c r="U107" s="108">
        <f t="shared" si="6"/>
        <v>0</v>
      </c>
      <c r="V107" s="109">
        <f t="shared" si="7"/>
        <v>0</v>
      </c>
      <c r="W107" s="2"/>
      <c r="AH107" s="2"/>
      <c r="AI107" s="2"/>
      <c r="AJ107" s="2"/>
      <c r="AM107" s="2"/>
      <c r="AQ107" s="2"/>
      <c r="AR107" s="2"/>
      <c r="AS107" s="2"/>
      <c r="BA107" s="2"/>
      <c r="BB107" s="2"/>
      <c r="BC107" s="2"/>
    </row>
    <row r="108" spans="1:55" x14ac:dyDescent="0.25">
      <c r="A108" s="105">
        <v>101</v>
      </c>
      <c r="B108" s="155" t="s">
        <v>327</v>
      </c>
      <c r="C108" s="153" t="s">
        <v>610</v>
      </c>
      <c r="D108" s="155" t="s">
        <v>517</v>
      </c>
      <c r="E108" s="236" t="s">
        <v>212</v>
      </c>
      <c r="F108" s="163" t="s">
        <v>199</v>
      </c>
      <c r="G108" s="241" t="s">
        <v>5</v>
      </c>
      <c r="H108" s="156">
        <v>12.42</v>
      </c>
      <c r="I108" s="103"/>
      <c r="J108" s="103">
        <v>1</v>
      </c>
      <c r="K108" s="103"/>
      <c r="L108" s="103"/>
      <c r="M108" s="103">
        <v>1</v>
      </c>
      <c r="N108" s="103">
        <v>1</v>
      </c>
      <c r="O108" s="103">
        <v>1</v>
      </c>
      <c r="P108" s="103">
        <v>1</v>
      </c>
      <c r="Q108" s="103"/>
      <c r="R108" s="122">
        <f>IFERROR(VLOOKUP(G108,'Úklid kategorie'!$E$5:$F$11,2,FALSE),"Není kategorie")</f>
        <v>0</v>
      </c>
      <c r="S108" s="107">
        <f t="shared" si="8"/>
        <v>333.41738399999997</v>
      </c>
      <c r="T108" s="108">
        <f t="shared" si="5"/>
        <v>0</v>
      </c>
      <c r="U108" s="108">
        <f t="shared" si="6"/>
        <v>0</v>
      </c>
      <c r="V108" s="109">
        <f t="shared" si="7"/>
        <v>0</v>
      </c>
      <c r="W108" s="2"/>
      <c r="AH108" s="2"/>
      <c r="AI108" s="2"/>
      <c r="AJ108" s="2"/>
      <c r="AM108" s="2"/>
      <c r="AQ108" s="2"/>
      <c r="AR108" s="2"/>
      <c r="AS108" s="2"/>
      <c r="BA108" s="2"/>
      <c r="BB108" s="2"/>
      <c r="BC108" s="2"/>
    </row>
    <row r="109" spans="1:55" x14ac:dyDescent="0.25">
      <c r="A109" s="105">
        <v>102</v>
      </c>
      <c r="B109" s="152" t="s">
        <v>328</v>
      </c>
      <c r="C109" s="153" t="s">
        <v>610</v>
      </c>
      <c r="D109" s="152" t="s">
        <v>518</v>
      </c>
      <c r="E109" s="237" t="s">
        <v>215</v>
      </c>
      <c r="F109" s="163" t="s">
        <v>224</v>
      </c>
      <c r="G109" s="241" t="s">
        <v>2</v>
      </c>
      <c r="H109" s="150">
        <v>38.68</v>
      </c>
      <c r="I109" s="103"/>
      <c r="J109" s="90">
        <v>1</v>
      </c>
      <c r="K109" s="90"/>
      <c r="L109" s="90"/>
      <c r="M109" s="90">
        <v>1</v>
      </c>
      <c r="N109" s="90">
        <v>1</v>
      </c>
      <c r="O109" s="90"/>
      <c r="P109" s="90">
        <v>1</v>
      </c>
      <c r="Q109" s="103"/>
      <c r="R109" s="122">
        <f>IFERROR(VLOOKUP(G109,'Úklid kategorie'!$E$5:$F$11,2,FALSE),"Není kategorie")</f>
        <v>0</v>
      </c>
      <c r="S109" s="107">
        <f t="shared" si="8"/>
        <v>1025.4790026666665</v>
      </c>
      <c r="T109" s="108">
        <f t="shared" si="5"/>
        <v>0</v>
      </c>
      <c r="U109" s="108">
        <f t="shared" si="6"/>
        <v>0</v>
      </c>
      <c r="V109" s="109">
        <f t="shared" si="7"/>
        <v>0</v>
      </c>
      <c r="W109" s="2"/>
      <c r="AH109" s="2"/>
      <c r="AI109" s="2"/>
      <c r="AJ109" s="2"/>
      <c r="AM109" s="2"/>
      <c r="AQ109" s="2"/>
      <c r="AR109" s="2"/>
      <c r="AS109" s="2"/>
      <c r="BA109" s="2"/>
      <c r="BB109" s="2"/>
      <c r="BC109" s="2"/>
    </row>
    <row r="110" spans="1:55" x14ac:dyDescent="0.25">
      <c r="A110" s="105">
        <v>103</v>
      </c>
      <c r="B110" s="155" t="s">
        <v>329</v>
      </c>
      <c r="C110" s="153" t="s">
        <v>610</v>
      </c>
      <c r="D110" s="155" t="s">
        <v>519</v>
      </c>
      <c r="E110" s="236" t="s">
        <v>207</v>
      </c>
      <c r="F110" s="163" t="s">
        <v>219</v>
      </c>
      <c r="G110" s="241" t="s">
        <v>3</v>
      </c>
      <c r="H110" s="156">
        <v>4.3499999999999996</v>
      </c>
      <c r="I110" s="103"/>
      <c r="J110" s="103">
        <v>1</v>
      </c>
      <c r="K110" s="103"/>
      <c r="L110" s="103"/>
      <c r="M110" s="103">
        <v>1</v>
      </c>
      <c r="N110" s="103">
        <v>1</v>
      </c>
      <c r="O110" s="103"/>
      <c r="P110" s="103">
        <v>1</v>
      </c>
      <c r="Q110" s="103"/>
      <c r="R110" s="122">
        <f>IFERROR(VLOOKUP(G110,'Úklid kategorie'!$E$5:$F$11,2,FALSE),"Není kategorie")</f>
        <v>0</v>
      </c>
      <c r="S110" s="107">
        <f t="shared" si="8"/>
        <v>115.32661999999998</v>
      </c>
      <c r="T110" s="108">
        <f t="shared" si="5"/>
        <v>0</v>
      </c>
      <c r="U110" s="108">
        <f t="shared" si="6"/>
        <v>0</v>
      </c>
      <c r="V110" s="109">
        <f t="shared" si="7"/>
        <v>0</v>
      </c>
      <c r="W110" s="2"/>
      <c r="AH110" s="2"/>
      <c r="AI110" s="2"/>
      <c r="AJ110" s="2"/>
      <c r="AM110" s="2"/>
      <c r="AQ110" s="2"/>
      <c r="AR110" s="2"/>
      <c r="AS110" s="2"/>
      <c r="BA110" s="2"/>
      <c r="BB110" s="2"/>
      <c r="BC110" s="2"/>
    </row>
    <row r="111" spans="1:55" x14ac:dyDescent="0.25">
      <c r="A111" s="105">
        <v>104</v>
      </c>
      <c r="B111" s="152" t="s">
        <v>330</v>
      </c>
      <c r="C111" s="153" t="s">
        <v>610</v>
      </c>
      <c r="D111" s="152" t="s">
        <v>520</v>
      </c>
      <c r="E111" s="237" t="s">
        <v>205</v>
      </c>
      <c r="F111" s="163" t="s">
        <v>199</v>
      </c>
      <c r="G111" s="241" t="s">
        <v>7</v>
      </c>
      <c r="H111" s="150">
        <v>3.92</v>
      </c>
      <c r="I111" s="103"/>
      <c r="J111" s="103"/>
      <c r="K111" s="103"/>
      <c r="L111" s="103"/>
      <c r="M111" s="103"/>
      <c r="N111" s="103"/>
      <c r="O111" s="103"/>
      <c r="P111" s="103"/>
      <c r="Q111" s="103"/>
      <c r="R111" s="122">
        <f>IFERROR(VLOOKUP(G111,'Úklid kategorie'!$E$5:$F$11,2,FALSE),"Není kategorie")</f>
        <v>0</v>
      </c>
      <c r="S111" s="107">
        <f t="shared" si="8"/>
        <v>0</v>
      </c>
      <c r="T111" s="108">
        <f t="shared" si="5"/>
        <v>0</v>
      </c>
      <c r="U111" s="108">
        <f t="shared" si="6"/>
        <v>0</v>
      </c>
      <c r="V111" s="109">
        <f t="shared" si="7"/>
        <v>0</v>
      </c>
      <c r="W111" s="2"/>
      <c r="AH111" s="2"/>
      <c r="AI111" s="2"/>
      <c r="AJ111" s="2"/>
      <c r="AM111" s="2"/>
      <c r="AQ111" s="2"/>
      <c r="AR111" s="2"/>
      <c r="AS111" s="2"/>
      <c r="BA111" s="2"/>
      <c r="BB111" s="2"/>
      <c r="BC111" s="2"/>
    </row>
    <row r="112" spans="1:55" x14ac:dyDescent="0.25">
      <c r="A112" s="105">
        <v>105</v>
      </c>
      <c r="B112" s="155" t="s">
        <v>331</v>
      </c>
      <c r="C112" s="153" t="s">
        <v>610</v>
      </c>
      <c r="D112" s="155" t="s">
        <v>521</v>
      </c>
      <c r="E112" s="236" t="s">
        <v>216</v>
      </c>
      <c r="F112" s="163" t="s">
        <v>199</v>
      </c>
      <c r="G112" s="241" t="s">
        <v>5</v>
      </c>
      <c r="H112" s="156">
        <v>13.15</v>
      </c>
      <c r="I112" s="103"/>
      <c r="J112" s="103">
        <v>1</v>
      </c>
      <c r="K112" s="103"/>
      <c r="L112" s="103"/>
      <c r="M112" s="103">
        <v>1</v>
      </c>
      <c r="N112" s="103">
        <v>1</v>
      </c>
      <c r="O112" s="103">
        <v>1</v>
      </c>
      <c r="P112" s="103">
        <v>1</v>
      </c>
      <c r="Q112" s="103"/>
      <c r="R112" s="122">
        <f>IFERROR(VLOOKUP(G112,'Úklid kategorie'!$E$5:$F$11,2,FALSE),"Není kategorie")</f>
        <v>0</v>
      </c>
      <c r="S112" s="107">
        <f t="shared" si="8"/>
        <v>353.01438000000002</v>
      </c>
      <c r="T112" s="108">
        <f t="shared" si="5"/>
        <v>0</v>
      </c>
      <c r="U112" s="108">
        <f t="shared" si="6"/>
        <v>0</v>
      </c>
      <c r="V112" s="109">
        <f t="shared" si="7"/>
        <v>0</v>
      </c>
      <c r="W112" s="2"/>
      <c r="AH112" s="2"/>
      <c r="AI112" s="2"/>
      <c r="AJ112" s="2"/>
      <c r="AM112" s="2"/>
      <c r="AQ112" s="2"/>
      <c r="AR112" s="2"/>
      <c r="AS112" s="2"/>
      <c r="BA112" s="2"/>
      <c r="BB112" s="2"/>
      <c r="BC112" s="2"/>
    </row>
    <row r="113" spans="1:55" x14ac:dyDescent="0.25">
      <c r="A113" s="105">
        <v>106</v>
      </c>
      <c r="B113" s="152" t="s">
        <v>332</v>
      </c>
      <c r="C113" s="153" t="s">
        <v>610</v>
      </c>
      <c r="D113" s="152" t="s">
        <v>522</v>
      </c>
      <c r="E113" s="237" t="s">
        <v>208</v>
      </c>
      <c r="F113" s="163" t="s">
        <v>219</v>
      </c>
      <c r="G113" s="241" t="s">
        <v>3</v>
      </c>
      <c r="H113" s="150">
        <v>8.75</v>
      </c>
      <c r="I113" s="103"/>
      <c r="J113" s="103">
        <v>1</v>
      </c>
      <c r="K113" s="103"/>
      <c r="L113" s="103"/>
      <c r="M113" s="103">
        <v>1</v>
      </c>
      <c r="N113" s="103">
        <v>1</v>
      </c>
      <c r="O113" s="103"/>
      <c r="P113" s="103">
        <v>1</v>
      </c>
      <c r="Q113" s="103"/>
      <c r="R113" s="122">
        <f>IFERROR(VLOOKUP(G113,'Úklid kategorie'!$E$5:$F$11,2,FALSE),"Není kategorie")</f>
        <v>0</v>
      </c>
      <c r="S113" s="107">
        <f t="shared" si="8"/>
        <v>231.97883333333334</v>
      </c>
      <c r="T113" s="108">
        <f t="shared" si="5"/>
        <v>0</v>
      </c>
      <c r="U113" s="108">
        <f t="shared" si="6"/>
        <v>0</v>
      </c>
      <c r="V113" s="109">
        <f t="shared" si="7"/>
        <v>0</v>
      </c>
      <c r="W113" s="2"/>
      <c r="AH113" s="2"/>
      <c r="AI113" s="2"/>
      <c r="AJ113" s="2"/>
      <c r="AM113" s="2"/>
      <c r="AQ113" s="2"/>
      <c r="AR113" s="2"/>
      <c r="AS113" s="2"/>
      <c r="BA113" s="2"/>
      <c r="BB113" s="2"/>
      <c r="BC113" s="2"/>
    </row>
    <row r="114" spans="1:55" x14ac:dyDescent="0.25">
      <c r="A114" s="105">
        <v>107</v>
      </c>
      <c r="B114" s="155" t="s">
        <v>333</v>
      </c>
      <c r="C114" s="153" t="s">
        <v>610</v>
      </c>
      <c r="D114" s="155" t="s">
        <v>523</v>
      </c>
      <c r="E114" s="236" t="s">
        <v>212</v>
      </c>
      <c r="F114" s="163" t="s">
        <v>199</v>
      </c>
      <c r="G114" s="241" t="s">
        <v>5</v>
      </c>
      <c r="H114" s="156">
        <v>19.05</v>
      </c>
      <c r="I114" s="103"/>
      <c r="J114" s="103">
        <v>1</v>
      </c>
      <c r="K114" s="103"/>
      <c r="L114" s="103"/>
      <c r="M114" s="103">
        <v>1</v>
      </c>
      <c r="N114" s="103">
        <v>1</v>
      </c>
      <c r="O114" s="103">
        <v>1</v>
      </c>
      <c r="P114" s="103">
        <v>1</v>
      </c>
      <c r="Q114" s="103"/>
      <c r="R114" s="122">
        <f>IFERROR(VLOOKUP(G114,'Úklid kategorie'!$E$5:$F$11,2,FALSE),"Není kategorie")</f>
        <v>0</v>
      </c>
      <c r="S114" s="107">
        <f t="shared" si="8"/>
        <v>511.40106000000003</v>
      </c>
      <c r="T114" s="108">
        <f t="shared" si="5"/>
        <v>0</v>
      </c>
      <c r="U114" s="108">
        <f t="shared" si="6"/>
        <v>0</v>
      </c>
      <c r="V114" s="109">
        <f t="shared" si="7"/>
        <v>0</v>
      </c>
      <c r="W114" s="2"/>
      <c r="AH114" s="2"/>
      <c r="AI114" s="2"/>
      <c r="AJ114" s="2"/>
      <c r="AM114" s="2"/>
      <c r="AQ114" s="2"/>
      <c r="AR114" s="2"/>
      <c r="AS114" s="2"/>
      <c r="BA114" s="2"/>
      <c r="BB114" s="2"/>
      <c r="BC114" s="2"/>
    </row>
    <row r="115" spans="1:55" x14ac:dyDescent="0.25">
      <c r="A115" s="105">
        <v>108</v>
      </c>
      <c r="B115" s="152" t="s">
        <v>334</v>
      </c>
      <c r="C115" s="153" t="s">
        <v>610</v>
      </c>
      <c r="D115" s="152" t="s">
        <v>524</v>
      </c>
      <c r="E115" s="237" t="s">
        <v>208</v>
      </c>
      <c r="F115" s="163" t="s">
        <v>219</v>
      </c>
      <c r="G115" s="241" t="s">
        <v>3</v>
      </c>
      <c r="H115" s="150">
        <v>9.42</v>
      </c>
      <c r="I115" s="103"/>
      <c r="J115" s="103">
        <v>1</v>
      </c>
      <c r="K115" s="103"/>
      <c r="L115" s="103"/>
      <c r="M115" s="103">
        <v>1</v>
      </c>
      <c r="N115" s="103">
        <v>1</v>
      </c>
      <c r="O115" s="103"/>
      <c r="P115" s="103">
        <v>1</v>
      </c>
      <c r="Q115" s="103"/>
      <c r="R115" s="122">
        <f>IFERROR(VLOOKUP(G115,'Úklid kategorie'!$E$5:$F$11,2,FALSE),"Není kategorie")</f>
        <v>0</v>
      </c>
      <c r="S115" s="107">
        <f t="shared" si="8"/>
        <v>249.74178399999997</v>
      </c>
      <c r="T115" s="108">
        <f t="shared" si="5"/>
        <v>0</v>
      </c>
      <c r="U115" s="108">
        <f t="shared" si="6"/>
        <v>0</v>
      </c>
      <c r="V115" s="109">
        <f t="shared" si="7"/>
        <v>0</v>
      </c>
      <c r="W115" s="2"/>
      <c r="AH115" s="2"/>
      <c r="AI115" s="2"/>
      <c r="AJ115" s="2"/>
      <c r="AM115" s="2"/>
      <c r="AQ115" s="2"/>
      <c r="AR115" s="2"/>
      <c r="AS115" s="2"/>
      <c r="BA115" s="2"/>
      <c r="BB115" s="2"/>
      <c r="BC115" s="2"/>
    </row>
    <row r="116" spans="1:55" x14ac:dyDescent="0.25">
      <c r="A116" s="105">
        <v>109</v>
      </c>
      <c r="B116" s="155" t="s">
        <v>335</v>
      </c>
      <c r="C116" s="153" t="s">
        <v>610</v>
      </c>
      <c r="D116" s="155" t="s">
        <v>525</v>
      </c>
      <c r="E116" s="236" t="s">
        <v>211</v>
      </c>
      <c r="F116" s="163" t="s">
        <v>219</v>
      </c>
      <c r="G116" s="241" t="s">
        <v>2</v>
      </c>
      <c r="H116" s="156">
        <v>24.64</v>
      </c>
      <c r="I116" s="103"/>
      <c r="J116" s="90">
        <v>1</v>
      </c>
      <c r="K116" s="90"/>
      <c r="L116" s="90"/>
      <c r="M116" s="90">
        <v>1</v>
      </c>
      <c r="N116" s="90">
        <v>1</v>
      </c>
      <c r="O116" s="90"/>
      <c r="P116" s="90">
        <v>1</v>
      </c>
      <c r="Q116" s="103"/>
      <c r="R116" s="122">
        <f>IFERROR(VLOOKUP(G116,'Úklid kategorie'!$E$5:$F$11,2,FALSE),"Není kategorie")</f>
        <v>0</v>
      </c>
      <c r="S116" s="107">
        <f t="shared" si="8"/>
        <v>653.25239466666676</v>
      </c>
      <c r="T116" s="108">
        <f t="shared" si="5"/>
        <v>0</v>
      </c>
      <c r="U116" s="108">
        <f t="shared" si="6"/>
        <v>0</v>
      </c>
      <c r="V116" s="109">
        <f t="shared" si="7"/>
        <v>0</v>
      </c>
      <c r="W116" s="2"/>
      <c r="AH116" s="2"/>
      <c r="AI116" s="2"/>
      <c r="AJ116" s="2"/>
      <c r="AM116" s="2"/>
      <c r="AQ116" s="2"/>
      <c r="AR116" s="2"/>
      <c r="AS116" s="2"/>
      <c r="BA116" s="2"/>
      <c r="BB116" s="2"/>
      <c r="BC116" s="2"/>
    </row>
    <row r="117" spans="1:55" x14ac:dyDescent="0.25">
      <c r="A117" s="105">
        <v>110</v>
      </c>
      <c r="B117" s="152" t="s">
        <v>336</v>
      </c>
      <c r="C117" s="153" t="s">
        <v>610</v>
      </c>
      <c r="D117" s="152" t="s">
        <v>526</v>
      </c>
      <c r="E117" s="237" t="s">
        <v>206</v>
      </c>
      <c r="F117" s="163" t="s">
        <v>219</v>
      </c>
      <c r="G117" s="241" t="s">
        <v>2</v>
      </c>
      <c r="H117" s="150">
        <v>27.78</v>
      </c>
      <c r="I117" s="103"/>
      <c r="J117" s="90">
        <v>1</v>
      </c>
      <c r="K117" s="90"/>
      <c r="L117" s="90"/>
      <c r="M117" s="90">
        <v>1</v>
      </c>
      <c r="N117" s="90">
        <v>1</v>
      </c>
      <c r="O117" s="90"/>
      <c r="P117" s="90">
        <v>1</v>
      </c>
      <c r="Q117" s="103"/>
      <c r="R117" s="122">
        <f>IFERROR(VLOOKUP(G117,'Úklid kategorie'!$E$5:$F$11,2,FALSE),"Není kategorie")</f>
        <v>0</v>
      </c>
      <c r="S117" s="107">
        <f t="shared" si="8"/>
        <v>736.49965599999996</v>
      </c>
      <c r="T117" s="108">
        <f t="shared" si="5"/>
        <v>0</v>
      </c>
      <c r="U117" s="108">
        <f t="shared" si="6"/>
        <v>0</v>
      </c>
      <c r="V117" s="109">
        <f t="shared" si="7"/>
        <v>0</v>
      </c>
      <c r="W117" s="2"/>
      <c r="AH117" s="2"/>
      <c r="AI117" s="2"/>
      <c r="AJ117" s="2"/>
      <c r="AM117" s="2"/>
      <c r="AQ117" s="2"/>
      <c r="AR117" s="2"/>
      <c r="AS117" s="2"/>
      <c r="BA117" s="2"/>
      <c r="BB117" s="2"/>
      <c r="BC117" s="2"/>
    </row>
    <row r="118" spans="1:55" x14ac:dyDescent="0.25">
      <c r="A118" s="105">
        <v>111</v>
      </c>
      <c r="B118" s="155" t="s">
        <v>337</v>
      </c>
      <c r="C118" s="153" t="s">
        <v>610</v>
      </c>
      <c r="D118" s="155" t="s">
        <v>527</v>
      </c>
      <c r="E118" s="236" t="s">
        <v>206</v>
      </c>
      <c r="F118" s="234" t="s">
        <v>219</v>
      </c>
      <c r="G118" s="241" t="s">
        <v>2</v>
      </c>
      <c r="H118" s="156">
        <v>3.63</v>
      </c>
      <c r="I118" s="103"/>
      <c r="J118" s="103">
        <v>1</v>
      </c>
      <c r="K118" s="103"/>
      <c r="L118" s="103"/>
      <c r="M118" s="103">
        <v>1</v>
      </c>
      <c r="N118" s="103">
        <v>1</v>
      </c>
      <c r="O118" s="103"/>
      <c r="P118" s="103">
        <v>1</v>
      </c>
      <c r="Q118" s="103"/>
      <c r="R118" s="122">
        <f>IFERROR(VLOOKUP(G118,'Úklid kategorie'!$E$5:$F$11,2,FALSE),"Není kategorie")</f>
        <v>0</v>
      </c>
      <c r="S118" s="107">
        <f t="shared" si="8"/>
        <v>96.238076000000007</v>
      </c>
      <c r="T118" s="108">
        <f t="shared" si="5"/>
        <v>0</v>
      </c>
      <c r="U118" s="108">
        <f t="shared" si="6"/>
        <v>0</v>
      </c>
      <c r="V118" s="109">
        <f t="shared" si="7"/>
        <v>0</v>
      </c>
      <c r="W118" s="2"/>
      <c r="AH118" s="2"/>
      <c r="AI118" s="2"/>
      <c r="AJ118" s="2"/>
      <c r="AM118" s="2"/>
      <c r="AQ118" s="2"/>
      <c r="AR118" s="2"/>
      <c r="AS118" s="2"/>
      <c r="BA118" s="2"/>
      <c r="BB118" s="2"/>
      <c r="BC118" s="2"/>
    </row>
    <row r="119" spans="1:55" x14ac:dyDescent="0.25">
      <c r="A119" s="105">
        <v>112</v>
      </c>
      <c r="B119" s="152" t="s">
        <v>338</v>
      </c>
      <c r="C119" s="153" t="s">
        <v>611</v>
      </c>
      <c r="D119" s="152" t="s">
        <v>528</v>
      </c>
      <c r="E119" s="237" t="s">
        <v>206</v>
      </c>
      <c r="F119" s="163" t="s">
        <v>219</v>
      </c>
      <c r="G119" s="241" t="s">
        <v>2</v>
      </c>
      <c r="H119" s="150">
        <v>93.94</v>
      </c>
      <c r="I119" s="103"/>
      <c r="J119" s="90">
        <v>1</v>
      </c>
      <c r="K119" s="90"/>
      <c r="L119" s="90"/>
      <c r="M119" s="90">
        <v>1</v>
      </c>
      <c r="N119" s="90">
        <v>1</v>
      </c>
      <c r="O119" s="90"/>
      <c r="P119" s="90">
        <v>1</v>
      </c>
      <c r="Q119" s="103"/>
      <c r="R119" s="122">
        <f>IFERROR(VLOOKUP(G119,'Úklid kategorie'!$E$5:$F$11,2,FALSE),"Není kategorie")</f>
        <v>0</v>
      </c>
      <c r="S119" s="107">
        <f t="shared" si="8"/>
        <v>2490.5247546666669</v>
      </c>
      <c r="T119" s="108">
        <f t="shared" si="5"/>
        <v>0</v>
      </c>
      <c r="U119" s="108">
        <f t="shared" si="6"/>
        <v>0</v>
      </c>
      <c r="V119" s="109">
        <f t="shared" si="7"/>
        <v>0</v>
      </c>
      <c r="W119" s="2"/>
      <c r="AH119" s="2"/>
      <c r="AI119" s="2"/>
      <c r="AJ119" s="2"/>
      <c r="AM119" s="2"/>
      <c r="AQ119" s="2"/>
      <c r="AR119" s="2"/>
      <c r="AS119" s="2"/>
      <c r="BA119" s="2"/>
      <c r="BB119" s="2"/>
      <c r="BC119" s="2"/>
    </row>
    <row r="120" spans="1:55" x14ac:dyDescent="0.25">
      <c r="A120" s="105">
        <v>113</v>
      </c>
      <c r="B120" s="155" t="s">
        <v>339</v>
      </c>
      <c r="C120" s="153" t="s">
        <v>611</v>
      </c>
      <c r="D120" s="155" t="s">
        <v>529</v>
      </c>
      <c r="E120" s="236" t="s">
        <v>212</v>
      </c>
      <c r="F120" s="163" t="s">
        <v>199</v>
      </c>
      <c r="G120" s="241" t="s">
        <v>5</v>
      </c>
      <c r="H120" s="156">
        <v>18.850000000000001</v>
      </c>
      <c r="I120" s="103"/>
      <c r="J120" s="103">
        <v>1</v>
      </c>
      <c r="K120" s="103"/>
      <c r="L120" s="103"/>
      <c r="M120" s="103">
        <v>1</v>
      </c>
      <c r="N120" s="103">
        <v>1</v>
      </c>
      <c r="O120" s="103">
        <v>1</v>
      </c>
      <c r="P120" s="103">
        <v>1</v>
      </c>
      <c r="Q120" s="103"/>
      <c r="R120" s="122">
        <f>IFERROR(VLOOKUP(G120,'Úklid kategorie'!$E$5:$F$11,2,FALSE),"Není kategorie")</f>
        <v>0</v>
      </c>
      <c r="S120" s="107">
        <f t="shared" si="8"/>
        <v>506.03202000000005</v>
      </c>
      <c r="T120" s="108">
        <f t="shared" si="5"/>
        <v>0</v>
      </c>
      <c r="U120" s="108">
        <f t="shared" si="6"/>
        <v>0</v>
      </c>
      <c r="V120" s="109">
        <f t="shared" si="7"/>
        <v>0</v>
      </c>
      <c r="W120" s="2"/>
      <c r="AH120" s="2"/>
      <c r="AI120" s="2"/>
      <c r="AJ120" s="2"/>
      <c r="AM120" s="2"/>
      <c r="AQ120" s="2"/>
      <c r="AR120" s="2"/>
      <c r="AS120" s="2"/>
      <c r="BA120" s="2"/>
      <c r="BB120" s="2"/>
      <c r="BC120" s="2"/>
    </row>
    <row r="121" spans="1:55" x14ac:dyDescent="0.25">
      <c r="A121" s="105">
        <v>114</v>
      </c>
      <c r="B121" s="152" t="s">
        <v>340</v>
      </c>
      <c r="C121" s="153" t="s">
        <v>611</v>
      </c>
      <c r="D121" s="152" t="s">
        <v>530</v>
      </c>
      <c r="E121" s="237" t="s">
        <v>212</v>
      </c>
      <c r="F121" s="163" t="s">
        <v>199</v>
      </c>
      <c r="G121" s="241" t="s">
        <v>5</v>
      </c>
      <c r="H121" s="150">
        <v>19.079999999999998</v>
      </c>
      <c r="I121" s="103"/>
      <c r="J121" s="103">
        <v>1</v>
      </c>
      <c r="K121" s="103"/>
      <c r="L121" s="103"/>
      <c r="M121" s="103">
        <v>1</v>
      </c>
      <c r="N121" s="103">
        <v>1</v>
      </c>
      <c r="O121" s="103">
        <v>1</v>
      </c>
      <c r="P121" s="103">
        <v>1</v>
      </c>
      <c r="Q121" s="103"/>
      <c r="R121" s="122">
        <f>IFERROR(VLOOKUP(G121,'Úklid kategorie'!$E$5:$F$11,2,FALSE),"Není kategorie")</f>
        <v>0</v>
      </c>
      <c r="S121" s="107">
        <f t="shared" si="8"/>
        <v>512.20641599999988</v>
      </c>
      <c r="T121" s="108">
        <f t="shared" si="5"/>
        <v>0</v>
      </c>
      <c r="U121" s="108">
        <f t="shared" si="6"/>
        <v>0</v>
      </c>
      <c r="V121" s="109">
        <f t="shared" si="7"/>
        <v>0</v>
      </c>
      <c r="W121" s="2"/>
      <c r="AH121" s="2"/>
      <c r="AI121" s="2"/>
      <c r="AJ121" s="2"/>
      <c r="AM121" s="2"/>
      <c r="AQ121" s="2"/>
      <c r="AR121" s="2"/>
      <c r="AS121" s="2"/>
      <c r="BA121" s="2"/>
      <c r="BB121" s="2"/>
      <c r="BC121" s="2"/>
    </row>
    <row r="122" spans="1:55" x14ac:dyDescent="0.25">
      <c r="A122" s="105">
        <v>115</v>
      </c>
      <c r="B122" s="155" t="s">
        <v>341</v>
      </c>
      <c r="C122" s="153" t="s">
        <v>611</v>
      </c>
      <c r="D122" s="155" t="s">
        <v>531</v>
      </c>
      <c r="E122" s="236" t="s">
        <v>212</v>
      </c>
      <c r="F122" s="163" t="s">
        <v>199</v>
      </c>
      <c r="G122" s="241" t="s">
        <v>5</v>
      </c>
      <c r="H122" s="156">
        <v>19.05</v>
      </c>
      <c r="I122" s="103"/>
      <c r="J122" s="103">
        <v>1</v>
      </c>
      <c r="K122" s="103"/>
      <c r="L122" s="103"/>
      <c r="M122" s="103">
        <v>1</v>
      </c>
      <c r="N122" s="103">
        <v>1</v>
      </c>
      <c r="O122" s="103">
        <v>1</v>
      </c>
      <c r="P122" s="103">
        <v>1</v>
      </c>
      <c r="Q122" s="103"/>
      <c r="R122" s="122">
        <f>IFERROR(VLOOKUP(G122,'Úklid kategorie'!$E$5:$F$11,2,FALSE),"Není kategorie")</f>
        <v>0</v>
      </c>
      <c r="S122" s="107">
        <f t="shared" si="8"/>
        <v>511.40106000000003</v>
      </c>
      <c r="T122" s="108">
        <f t="shared" si="5"/>
        <v>0</v>
      </c>
      <c r="U122" s="108">
        <f t="shared" si="6"/>
        <v>0</v>
      </c>
      <c r="V122" s="109">
        <f t="shared" si="7"/>
        <v>0</v>
      </c>
      <c r="W122" s="2"/>
      <c r="AH122" s="2"/>
      <c r="AI122" s="2"/>
      <c r="AJ122" s="2"/>
      <c r="AM122" s="2"/>
      <c r="AQ122" s="2"/>
      <c r="AR122" s="2"/>
      <c r="AS122" s="2"/>
      <c r="BA122" s="2"/>
      <c r="BB122" s="2"/>
      <c r="BC122" s="2"/>
    </row>
    <row r="123" spans="1:55" x14ac:dyDescent="0.25">
      <c r="A123" s="105">
        <v>116</v>
      </c>
      <c r="B123" s="152" t="s">
        <v>342</v>
      </c>
      <c r="C123" s="153" t="s">
        <v>611</v>
      </c>
      <c r="D123" s="152" t="s">
        <v>532</v>
      </c>
      <c r="E123" s="237" t="s">
        <v>212</v>
      </c>
      <c r="F123" s="163" t="s">
        <v>199</v>
      </c>
      <c r="G123" s="241" t="s">
        <v>5</v>
      </c>
      <c r="H123" s="150">
        <v>19.079999999999998</v>
      </c>
      <c r="I123" s="103"/>
      <c r="J123" s="103">
        <v>1</v>
      </c>
      <c r="K123" s="103"/>
      <c r="L123" s="103"/>
      <c r="M123" s="103">
        <v>1</v>
      </c>
      <c r="N123" s="103">
        <v>1</v>
      </c>
      <c r="O123" s="103">
        <v>1</v>
      </c>
      <c r="P123" s="103">
        <v>1</v>
      </c>
      <c r="Q123" s="103"/>
      <c r="R123" s="122">
        <f>IFERROR(VLOOKUP(G123,'Úklid kategorie'!$E$5:$F$11,2,FALSE),"Není kategorie")</f>
        <v>0</v>
      </c>
      <c r="S123" s="107">
        <f t="shared" si="8"/>
        <v>512.20641599999988</v>
      </c>
      <c r="T123" s="108">
        <f t="shared" si="5"/>
        <v>0</v>
      </c>
      <c r="U123" s="108">
        <f t="shared" si="6"/>
        <v>0</v>
      </c>
      <c r="V123" s="109">
        <f t="shared" si="7"/>
        <v>0</v>
      </c>
      <c r="W123" s="2"/>
      <c r="AH123" s="2"/>
      <c r="AI123" s="2"/>
      <c r="AJ123" s="2"/>
      <c r="AM123" s="2"/>
      <c r="AQ123" s="2"/>
      <c r="AR123" s="2"/>
      <c r="AS123" s="2"/>
      <c r="BA123" s="2"/>
      <c r="BB123" s="2"/>
      <c r="BC123" s="2"/>
    </row>
    <row r="124" spans="1:55" x14ac:dyDescent="0.25">
      <c r="A124" s="105">
        <v>117</v>
      </c>
      <c r="B124" s="155" t="s">
        <v>343</v>
      </c>
      <c r="C124" s="153" t="s">
        <v>611</v>
      </c>
      <c r="D124" s="155" t="s">
        <v>533</v>
      </c>
      <c r="E124" s="236" t="s">
        <v>212</v>
      </c>
      <c r="F124" s="163" t="s">
        <v>199</v>
      </c>
      <c r="G124" s="241" t="s">
        <v>5</v>
      </c>
      <c r="H124" s="156">
        <v>19.03</v>
      </c>
      <c r="I124" s="103"/>
      <c r="J124" s="103">
        <v>1</v>
      </c>
      <c r="K124" s="103"/>
      <c r="L124" s="103"/>
      <c r="M124" s="103">
        <v>1</v>
      </c>
      <c r="N124" s="103">
        <v>1</v>
      </c>
      <c r="O124" s="103">
        <v>1</v>
      </c>
      <c r="P124" s="103">
        <v>1</v>
      </c>
      <c r="Q124" s="103"/>
      <c r="R124" s="122">
        <f>IFERROR(VLOOKUP(G124,'Úklid kategorie'!$E$5:$F$11,2,FALSE),"Není kategorie")</f>
        <v>0</v>
      </c>
      <c r="S124" s="107">
        <f t="shared" si="8"/>
        <v>510.86415600000004</v>
      </c>
      <c r="T124" s="108">
        <f t="shared" si="5"/>
        <v>0</v>
      </c>
      <c r="U124" s="108">
        <f t="shared" si="6"/>
        <v>0</v>
      </c>
      <c r="V124" s="109">
        <f t="shared" si="7"/>
        <v>0</v>
      </c>
      <c r="W124" s="2"/>
      <c r="AH124" s="2"/>
      <c r="AI124" s="2"/>
      <c r="AJ124" s="2"/>
      <c r="AM124" s="2"/>
      <c r="AQ124" s="2"/>
      <c r="AR124" s="2"/>
      <c r="AS124" s="2"/>
      <c r="BA124" s="2"/>
      <c r="BB124" s="2"/>
      <c r="BC124" s="2"/>
    </row>
    <row r="125" spans="1:55" x14ac:dyDescent="0.25">
      <c r="A125" s="105">
        <v>118</v>
      </c>
      <c r="B125" s="152" t="s">
        <v>344</v>
      </c>
      <c r="C125" s="153" t="s">
        <v>611</v>
      </c>
      <c r="D125" s="152" t="s">
        <v>534</v>
      </c>
      <c r="E125" s="237" t="s">
        <v>212</v>
      </c>
      <c r="F125" s="163" t="s">
        <v>199</v>
      </c>
      <c r="G125" s="241" t="s">
        <v>5</v>
      </c>
      <c r="H125" s="150">
        <v>19.079999999999998</v>
      </c>
      <c r="I125" s="103"/>
      <c r="J125" s="103">
        <v>1</v>
      </c>
      <c r="K125" s="103"/>
      <c r="L125" s="103"/>
      <c r="M125" s="103">
        <v>1</v>
      </c>
      <c r="N125" s="103">
        <v>1</v>
      </c>
      <c r="O125" s="103">
        <v>1</v>
      </c>
      <c r="P125" s="103">
        <v>1</v>
      </c>
      <c r="Q125" s="103"/>
      <c r="R125" s="122">
        <f>IFERROR(VLOOKUP(G125,'Úklid kategorie'!$E$5:$F$11,2,FALSE),"Není kategorie")</f>
        <v>0</v>
      </c>
      <c r="S125" s="107">
        <f t="shared" si="8"/>
        <v>512.20641599999988</v>
      </c>
      <c r="T125" s="108">
        <f t="shared" si="5"/>
        <v>0</v>
      </c>
      <c r="U125" s="108">
        <f t="shared" si="6"/>
        <v>0</v>
      </c>
      <c r="V125" s="109">
        <f t="shared" si="7"/>
        <v>0</v>
      </c>
      <c r="W125" s="2"/>
      <c r="AH125" s="2"/>
      <c r="AI125" s="2"/>
      <c r="AJ125" s="2"/>
      <c r="AM125" s="2"/>
      <c r="AQ125" s="2"/>
      <c r="AR125" s="2"/>
      <c r="AS125" s="2"/>
      <c r="BA125" s="2"/>
      <c r="BB125" s="2"/>
      <c r="BC125" s="2"/>
    </row>
    <row r="126" spans="1:55" x14ac:dyDescent="0.25">
      <c r="A126" s="105">
        <v>119</v>
      </c>
      <c r="B126" s="155" t="s">
        <v>345</v>
      </c>
      <c r="C126" s="153" t="s">
        <v>611</v>
      </c>
      <c r="D126" s="155" t="s">
        <v>535</v>
      </c>
      <c r="E126" s="236" t="s">
        <v>212</v>
      </c>
      <c r="F126" s="163" t="s">
        <v>199</v>
      </c>
      <c r="G126" s="241" t="s">
        <v>5</v>
      </c>
      <c r="H126" s="156">
        <v>19.079999999999998</v>
      </c>
      <c r="I126" s="103"/>
      <c r="J126" s="103">
        <v>1</v>
      </c>
      <c r="K126" s="103"/>
      <c r="L126" s="103"/>
      <c r="M126" s="103">
        <v>1</v>
      </c>
      <c r="N126" s="103">
        <v>1</v>
      </c>
      <c r="O126" s="103">
        <v>1</v>
      </c>
      <c r="P126" s="103">
        <v>1</v>
      </c>
      <c r="Q126" s="103"/>
      <c r="R126" s="122">
        <f>IFERROR(VLOOKUP(G126,'Úklid kategorie'!$E$5:$F$11,2,FALSE),"Není kategorie")</f>
        <v>0</v>
      </c>
      <c r="S126" s="107">
        <f t="shared" si="8"/>
        <v>512.20641599999988</v>
      </c>
      <c r="T126" s="108">
        <f t="shared" si="5"/>
        <v>0</v>
      </c>
      <c r="U126" s="108">
        <f t="shared" si="6"/>
        <v>0</v>
      </c>
      <c r="V126" s="109">
        <f t="shared" si="7"/>
        <v>0</v>
      </c>
      <c r="W126" s="2"/>
      <c r="AH126" s="2"/>
      <c r="AI126" s="2"/>
      <c r="AJ126" s="2"/>
      <c r="AM126" s="2"/>
      <c r="AQ126" s="2"/>
      <c r="AR126" s="2"/>
      <c r="AS126" s="2"/>
      <c r="BA126" s="2"/>
      <c r="BB126" s="2"/>
      <c r="BC126" s="2"/>
    </row>
    <row r="127" spans="1:55" x14ac:dyDescent="0.25">
      <c r="A127" s="105">
        <v>120</v>
      </c>
      <c r="B127" s="152" t="s">
        <v>346</v>
      </c>
      <c r="C127" s="153" t="s">
        <v>611</v>
      </c>
      <c r="D127" s="152" t="s">
        <v>536</v>
      </c>
      <c r="E127" s="237" t="s">
        <v>212</v>
      </c>
      <c r="F127" s="163" t="s">
        <v>199</v>
      </c>
      <c r="G127" s="241" t="s">
        <v>5</v>
      </c>
      <c r="H127" s="150">
        <v>19.079999999999998</v>
      </c>
      <c r="I127" s="103"/>
      <c r="J127" s="103">
        <v>1</v>
      </c>
      <c r="K127" s="103"/>
      <c r="L127" s="103"/>
      <c r="M127" s="103">
        <v>1</v>
      </c>
      <c r="N127" s="103">
        <v>1</v>
      </c>
      <c r="O127" s="103">
        <v>1</v>
      </c>
      <c r="P127" s="103">
        <v>1</v>
      </c>
      <c r="Q127" s="103"/>
      <c r="R127" s="122">
        <f>IFERROR(VLOOKUP(G127,'Úklid kategorie'!$E$5:$F$11,2,FALSE),"Není kategorie")</f>
        <v>0</v>
      </c>
      <c r="S127" s="107">
        <f t="shared" si="8"/>
        <v>512.20641599999988</v>
      </c>
      <c r="T127" s="108">
        <f t="shared" si="5"/>
        <v>0</v>
      </c>
      <c r="U127" s="108">
        <f t="shared" si="6"/>
        <v>0</v>
      </c>
      <c r="V127" s="109">
        <f t="shared" si="7"/>
        <v>0</v>
      </c>
      <c r="W127" s="2"/>
      <c r="AH127" s="2"/>
      <c r="AI127" s="2"/>
      <c r="AJ127" s="2"/>
      <c r="AM127" s="2"/>
      <c r="AQ127" s="2"/>
      <c r="AR127" s="2"/>
      <c r="AS127" s="2"/>
      <c r="BA127" s="2"/>
      <c r="BB127" s="2"/>
      <c r="BC127" s="2"/>
    </row>
    <row r="128" spans="1:55" x14ac:dyDescent="0.25">
      <c r="A128" s="105">
        <v>121</v>
      </c>
      <c r="B128" s="155" t="s">
        <v>347</v>
      </c>
      <c r="C128" s="153" t="s">
        <v>611</v>
      </c>
      <c r="D128" s="155" t="s">
        <v>537</v>
      </c>
      <c r="E128" s="236" t="s">
        <v>212</v>
      </c>
      <c r="F128" s="163" t="s">
        <v>199</v>
      </c>
      <c r="G128" s="241" t="s">
        <v>5</v>
      </c>
      <c r="H128" s="156">
        <v>19.03</v>
      </c>
      <c r="I128" s="103"/>
      <c r="J128" s="103">
        <v>1</v>
      </c>
      <c r="K128" s="103"/>
      <c r="L128" s="103"/>
      <c r="M128" s="103">
        <v>1</v>
      </c>
      <c r="N128" s="103">
        <v>1</v>
      </c>
      <c r="O128" s="103">
        <v>1</v>
      </c>
      <c r="P128" s="103">
        <v>1</v>
      </c>
      <c r="Q128" s="103"/>
      <c r="R128" s="122">
        <f>IFERROR(VLOOKUP(G128,'Úklid kategorie'!$E$5:$F$11,2,FALSE),"Není kategorie")</f>
        <v>0</v>
      </c>
      <c r="S128" s="107">
        <f t="shared" si="8"/>
        <v>510.86415600000004</v>
      </c>
      <c r="T128" s="108">
        <f t="shared" si="5"/>
        <v>0</v>
      </c>
      <c r="U128" s="108">
        <f t="shared" si="6"/>
        <v>0</v>
      </c>
      <c r="V128" s="109">
        <f t="shared" si="7"/>
        <v>0</v>
      </c>
      <c r="W128" s="2"/>
      <c r="AH128" s="2"/>
      <c r="AI128" s="2"/>
      <c r="AJ128" s="2"/>
      <c r="AM128" s="2"/>
      <c r="AQ128" s="2"/>
      <c r="AR128" s="2"/>
      <c r="AS128" s="2"/>
      <c r="BA128" s="2"/>
      <c r="BB128" s="2"/>
      <c r="BC128" s="2"/>
    </row>
    <row r="129" spans="1:55" x14ac:dyDescent="0.25">
      <c r="A129" s="105">
        <v>122</v>
      </c>
      <c r="B129" s="152" t="s">
        <v>348</v>
      </c>
      <c r="C129" s="153" t="s">
        <v>611</v>
      </c>
      <c r="D129" s="152" t="s">
        <v>538</v>
      </c>
      <c r="E129" s="237" t="s">
        <v>212</v>
      </c>
      <c r="F129" s="163" t="s">
        <v>199</v>
      </c>
      <c r="G129" s="241" t="s">
        <v>5</v>
      </c>
      <c r="H129" s="150">
        <v>19.079999999999998</v>
      </c>
      <c r="I129" s="103"/>
      <c r="J129" s="103">
        <v>1</v>
      </c>
      <c r="K129" s="103"/>
      <c r="L129" s="103"/>
      <c r="M129" s="103">
        <v>1</v>
      </c>
      <c r="N129" s="103">
        <v>1</v>
      </c>
      <c r="O129" s="103">
        <v>1</v>
      </c>
      <c r="P129" s="103">
        <v>1</v>
      </c>
      <c r="Q129" s="103"/>
      <c r="R129" s="122">
        <f>IFERROR(VLOOKUP(G129,'Úklid kategorie'!$E$5:$F$11,2,FALSE),"Není kategorie")</f>
        <v>0</v>
      </c>
      <c r="S129" s="107">
        <f t="shared" si="8"/>
        <v>512.20641599999988</v>
      </c>
      <c r="T129" s="108">
        <f t="shared" si="5"/>
        <v>0</v>
      </c>
      <c r="U129" s="108">
        <f t="shared" si="6"/>
        <v>0</v>
      </c>
      <c r="V129" s="109">
        <f t="shared" si="7"/>
        <v>0</v>
      </c>
      <c r="W129" s="2"/>
      <c r="AH129" s="2"/>
      <c r="AI129" s="2"/>
      <c r="AJ129" s="2"/>
      <c r="AM129" s="2"/>
      <c r="AQ129" s="2"/>
      <c r="AR129" s="2"/>
      <c r="AS129" s="2"/>
      <c r="BA129" s="2"/>
      <c r="BB129" s="2"/>
      <c r="BC129" s="2"/>
    </row>
    <row r="130" spans="1:55" x14ac:dyDescent="0.25">
      <c r="A130" s="105">
        <v>123</v>
      </c>
      <c r="B130" s="155" t="s">
        <v>349</v>
      </c>
      <c r="C130" s="153" t="s">
        <v>611</v>
      </c>
      <c r="D130" s="155" t="s">
        <v>539</v>
      </c>
      <c r="E130" s="236" t="s">
        <v>212</v>
      </c>
      <c r="F130" s="163" t="s">
        <v>199</v>
      </c>
      <c r="G130" s="241" t="s">
        <v>5</v>
      </c>
      <c r="H130" s="156">
        <v>19.03</v>
      </c>
      <c r="I130" s="103"/>
      <c r="J130" s="103">
        <v>1</v>
      </c>
      <c r="K130" s="103"/>
      <c r="L130" s="103"/>
      <c r="M130" s="103">
        <v>1</v>
      </c>
      <c r="N130" s="103">
        <v>1</v>
      </c>
      <c r="O130" s="103">
        <v>1</v>
      </c>
      <c r="P130" s="103">
        <v>1</v>
      </c>
      <c r="Q130" s="103"/>
      <c r="R130" s="122">
        <f>IFERROR(VLOOKUP(G130,'Úklid kategorie'!$E$5:$F$11,2,FALSE),"Není kategorie")</f>
        <v>0</v>
      </c>
      <c r="S130" s="107">
        <f t="shared" si="8"/>
        <v>510.86415600000004</v>
      </c>
      <c r="T130" s="108">
        <f t="shared" si="5"/>
        <v>0</v>
      </c>
      <c r="U130" s="108">
        <f t="shared" si="6"/>
        <v>0</v>
      </c>
      <c r="V130" s="109">
        <f t="shared" si="7"/>
        <v>0</v>
      </c>
      <c r="W130" s="2"/>
      <c r="AH130" s="2"/>
      <c r="AI130" s="2"/>
      <c r="AJ130" s="2"/>
      <c r="AM130" s="2"/>
      <c r="AQ130" s="2"/>
      <c r="AR130" s="2"/>
      <c r="AS130" s="2"/>
      <c r="BA130" s="2"/>
      <c r="BB130" s="2"/>
      <c r="BC130" s="2"/>
    </row>
    <row r="131" spans="1:55" x14ac:dyDescent="0.25">
      <c r="A131" s="105">
        <v>124</v>
      </c>
      <c r="B131" s="152" t="s">
        <v>350</v>
      </c>
      <c r="C131" s="153" t="s">
        <v>611</v>
      </c>
      <c r="D131" s="152" t="s">
        <v>540</v>
      </c>
      <c r="E131" s="237" t="s">
        <v>212</v>
      </c>
      <c r="F131" s="163" t="s">
        <v>199</v>
      </c>
      <c r="G131" s="241" t="s">
        <v>5</v>
      </c>
      <c r="H131" s="150">
        <v>19.079999999999998</v>
      </c>
      <c r="I131" s="103"/>
      <c r="J131" s="103">
        <v>1</v>
      </c>
      <c r="K131" s="103"/>
      <c r="L131" s="103"/>
      <c r="M131" s="103">
        <v>1</v>
      </c>
      <c r="N131" s="103">
        <v>1</v>
      </c>
      <c r="O131" s="103">
        <v>1</v>
      </c>
      <c r="P131" s="103">
        <v>1</v>
      </c>
      <c r="Q131" s="103"/>
      <c r="R131" s="122">
        <f>IFERROR(VLOOKUP(G131,'Úklid kategorie'!$E$5:$F$11,2,FALSE),"Není kategorie")</f>
        <v>0</v>
      </c>
      <c r="S131" s="107">
        <f t="shared" si="8"/>
        <v>512.20641599999988</v>
      </c>
      <c r="T131" s="108">
        <f t="shared" si="5"/>
        <v>0</v>
      </c>
      <c r="U131" s="108">
        <f t="shared" si="6"/>
        <v>0</v>
      </c>
      <c r="V131" s="109">
        <f t="shared" si="7"/>
        <v>0</v>
      </c>
      <c r="W131" s="2"/>
      <c r="AH131" s="2"/>
      <c r="AI131" s="2"/>
      <c r="AJ131" s="2"/>
      <c r="AM131" s="2"/>
      <c r="AQ131" s="2"/>
      <c r="AR131" s="2"/>
      <c r="AS131" s="2"/>
      <c r="BA131" s="2"/>
      <c r="BB131" s="2"/>
      <c r="BC131" s="2"/>
    </row>
    <row r="132" spans="1:55" x14ac:dyDescent="0.25">
      <c r="A132" s="105">
        <v>125</v>
      </c>
      <c r="B132" s="155" t="s">
        <v>351</v>
      </c>
      <c r="C132" s="153" t="s">
        <v>611</v>
      </c>
      <c r="D132" s="155" t="s">
        <v>541</v>
      </c>
      <c r="E132" s="236" t="s">
        <v>212</v>
      </c>
      <c r="F132" s="163" t="s">
        <v>199</v>
      </c>
      <c r="G132" s="241" t="s">
        <v>5</v>
      </c>
      <c r="H132" s="156">
        <v>19.079999999999998</v>
      </c>
      <c r="I132" s="103"/>
      <c r="J132" s="103">
        <v>1</v>
      </c>
      <c r="K132" s="103"/>
      <c r="L132" s="103"/>
      <c r="M132" s="103">
        <v>1</v>
      </c>
      <c r="N132" s="103">
        <v>1</v>
      </c>
      <c r="O132" s="103">
        <v>1</v>
      </c>
      <c r="P132" s="103">
        <v>1</v>
      </c>
      <c r="Q132" s="103"/>
      <c r="R132" s="122">
        <f>IFERROR(VLOOKUP(G132,'Úklid kategorie'!$E$5:$F$11,2,FALSE),"Není kategorie")</f>
        <v>0</v>
      </c>
      <c r="S132" s="107">
        <f t="shared" si="8"/>
        <v>512.20641599999988</v>
      </c>
      <c r="T132" s="108">
        <f t="shared" si="5"/>
        <v>0</v>
      </c>
      <c r="U132" s="108">
        <f t="shared" si="6"/>
        <v>0</v>
      </c>
      <c r="V132" s="109">
        <f t="shared" si="7"/>
        <v>0</v>
      </c>
      <c r="W132" s="2"/>
      <c r="AH132" s="2"/>
      <c r="AI132" s="2"/>
      <c r="AJ132" s="2"/>
      <c r="AM132" s="2"/>
      <c r="AQ132" s="2"/>
      <c r="AR132" s="2"/>
      <c r="AS132" s="2"/>
      <c r="BA132" s="2"/>
      <c r="BB132" s="2"/>
      <c r="BC132" s="2"/>
    </row>
    <row r="133" spans="1:55" x14ac:dyDescent="0.25">
      <c r="A133" s="105">
        <v>126</v>
      </c>
      <c r="B133" s="152" t="s">
        <v>352</v>
      </c>
      <c r="C133" s="153" t="s">
        <v>611</v>
      </c>
      <c r="D133" s="152" t="s">
        <v>542</v>
      </c>
      <c r="E133" s="237" t="s">
        <v>212</v>
      </c>
      <c r="F133" s="163" t="s">
        <v>199</v>
      </c>
      <c r="G133" s="241" t="s">
        <v>5</v>
      </c>
      <c r="H133" s="150">
        <v>19.079999999999998</v>
      </c>
      <c r="I133" s="103"/>
      <c r="J133" s="103">
        <v>1</v>
      </c>
      <c r="K133" s="103"/>
      <c r="L133" s="103"/>
      <c r="M133" s="103">
        <v>1</v>
      </c>
      <c r="N133" s="103">
        <v>1</v>
      </c>
      <c r="O133" s="103">
        <v>1</v>
      </c>
      <c r="P133" s="103">
        <v>1</v>
      </c>
      <c r="Q133" s="103"/>
      <c r="R133" s="122">
        <f>IFERROR(VLOOKUP(G133,'Úklid kategorie'!$E$5:$F$11,2,FALSE),"Není kategorie")</f>
        <v>0</v>
      </c>
      <c r="S133" s="107">
        <f t="shared" si="8"/>
        <v>512.20641599999988</v>
      </c>
      <c r="T133" s="108">
        <f t="shared" si="5"/>
        <v>0</v>
      </c>
      <c r="U133" s="108">
        <f t="shared" si="6"/>
        <v>0</v>
      </c>
      <c r="V133" s="109">
        <f t="shared" si="7"/>
        <v>0</v>
      </c>
      <c r="W133" s="2"/>
      <c r="AH133" s="2"/>
      <c r="AI133" s="2"/>
      <c r="AJ133" s="2"/>
      <c r="AM133" s="2"/>
      <c r="AQ133" s="2"/>
      <c r="AR133" s="2"/>
      <c r="AS133" s="2"/>
      <c r="BA133" s="2"/>
      <c r="BB133" s="2"/>
      <c r="BC133" s="2"/>
    </row>
    <row r="134" spans="1:55" x14ac:dyDescent="0.25">
      <c r="A134" s="105">
        <v>127</v>
      </c>
      <c r="B134" s="155" t="s">
        <v>353</v>
      </c>
      <c r="C134" s="153" t="s">
        <v>611</v>
      </c>
      <c r="D134" s="155" t="s">
        <v>543</v>
      </c>
      <c r="E134" s="236" t="s">
        <v>212</v>
      </c>
      <c r="F134" s="163" t="s">
        <v>199</v>
      </c>
      <c r="G134" s="241" t="s">
        <v>5</v>
      </c>
      <c r="H134" s="156">
        <v>25.69</v>
      </c>
      <c r="I134" s="103"/>
      <c r="J134" s="103">
        <v>1</v>
      </c>
      <c r="K134" s="103"/>
      <c r="L134" s="103"/>
      <c r="M134" s="103">
        <v>1</v>
      </c>
      <c r="N134" s="103">
        <v>1</v>
      </c>
      <c r="O134" s="103">
        <v>1</v>
      </c>
      <c r="P134" s="103">
        <v>1</v>
      </c>
      <c r="Q134" s="103"/>
      <c r="R134" s="122">
        <f>IFERROR(VLOOKUP(G134,'Úklid kategorie'!$E$5:$F$11,2,FALSE),"Není kategorie")</f>
        <v>0</v>
      </c>
      <c r="S134" s="107">
        <f t="shared" si="8"/>
        <v>689.65318800000011</v>
      </c>
      <c r="T134" s="108">
        <f t="shared" si="5"/>
        <v>0</v>
      </c>
      <c r="U134" s="108">
        <f t="shared" si="6"/>
        <v>0</v>
      </c>
      <c r="V134" s="109">
        <f t="shared" si="7"/>
        <v>0</v>
      </c>
      <c r="W134" s="2"/>
      <c r="AH134" s="2"/>
      <c r="AI134" s="2"/>
      <c r="AJ134" s="2"/>
      <c r="AM134" s="2"/>
      <c r="AQ134" s="2"/>
      <c r="AR134" s="2"/>
      <c r="AS134" s="2"/>
      <c r="BA134" s="2"/>
      <c r="BB134" s="2"/>
      <c r="BC134" s="2"/>
    </row>
    <row r="135" spans="1:55" x14ac:dyDescent="0.25">
      <c r="A135" s="105">
        <v>128</v>
      </c>
      <c r="B135" s="152" t="s">
        <v>354</v>
      </c>
      <c r="C135" s="153" t="s">
        <v>611</v>
      </c>
      <c r="D135" s="152" t="s">
        <v>544</v>
      </c>
      <c r="E135" s="237" t="s">
        <v>212</v>
      </c>
      <c r="F135" s="163" t="s">
        <v>199</v>
      </c>
      <c r="G135" s="241" t="s">
        <v>5</v>
      </c>
      <c r="H135" s="150">
        <v>19.079999999999998</v>
      </c>
      <c r="I135" s="103"/>
      <c r="J135" s="103">
        <v>1</v>
      </c>
      <c r="K135" s="103"/>
      <c r="L135" s="103"/>
      <c r="M135" s="103">
        <v>1</v>
      </c>
      <c r="N135" s="103">
        <v>1</v>
      </c>
      <c r="O135" s="103">
        <v>1</v>
      </c>
      <c r="P135" s="103">
        <v>1</v>
      </c>
      <c r="Q135" s="103"/>
      <c r="R135" s="122">
        <f>IFERROR(VLOOKUP(G135,'Úklid kategorie'!$E$5:$F$11,2,FALSE),"Není kategorie")</f>
        <v>0</v>
      </c>
      <c r="S135" s="107">
        <f t="shared" si="8"/>
        <v>512.20641599999988</v>
      </c>
      <c r="T135" s="108">
        <f t="shared" si="5"/>
        <v>0</v>
      </c>
      <c r="U135" s="108">
        <f t="shared" si="6"/>
        <v>0</v>
      </c>
      <c r="V135" s="109">
        <f t="shared" si="7"/>
        <v>0</v>
      </c>
      <c r="W135" s="2"/>
      <c r="AH135" s="2"/>
      <c r="AI135" s="2"/>
      <c r="AJ135" s="2"/>
      <c r="AM135" s="2"/>
      <c r="AQ135" s="2"/>
      <c r="AR135" s="2"/>
      <c r="AS135" s="2"/>
      <c r="BA135" s="2"/>
      <c r="BB135" s="2"/>
      <c r="BC135" s="2"/>
    </row>
    <row r="136" spans="1:55" x14ac:dyDescent="0.25">
      <c r="A136" s="105">
        <v>129</v>
      </c>
      <c r="B136" s="155" t="s">
        <v>355</v>
      </c>
      <c r="C136" s="153" t="s">
        <v>611</v>
      </c>
      <c r="D136" s="155" t="s">
        <v>545</v>
      </c>
      <c r="E136" s="236" t="s">
        <v>212</v>
      </c>
      <c r="F136" s="163" t="s">
        <v>199</v>
      </c>
      <c r="G136" s="241" t="s">
        <v>5</v>
      </c>
      <c r="H136" s="156">
        <v>12.42</v>
      </c>
      <c r="I136" s="103"/>
      <c r="J136" s="103">
        <v>1</v>
      </c>
      <c r="K136" s="103"/>
      <c r="L136" s="103"/>
      <c r="M136" s="103">
        <v>1</v>
      </c>
      <c r="N136" s="103">
        <v>1</v>
      </c>
      <c r="O136" s="103">
        <v>1</v>
      </c>
      <c r="P136" s="103">
        <v>1</v>
      </c>
      <c r="Q136" s="103"/>
      <c r="R136" s="122">
        <f>IFERROR(VLOOKUP(G136,'Úklid kategorie'!$E$5:$F$11,2,FALSE),"Není kategorie")</f>
        <v>0</v>
      </c>
      <c r="S136" s="107">
        <f t="shared" si="8"/>
        <v>333.41738399999997</v>
      </c>
      <c r="T136" s="108">
        <f t="shared" si="5"/>
        <v>0</v>
      </c>
      <c r="U136" s="108">
        <f t="shared" si="6"/>
        <v>0</v>
      </c>
      <c r="V136" s="109">
        <f t="shared" si="7"/>
        <v>0</v>
      </c>
      <c r="W136" s="2"/>
      <c r="AH136" s="2"/>
      <c r="AI136" s="2"/>
      <c r="AJ136" s="2"/>
      <c r="AM136" s="2"/>
      <c r="AQ136" s="2"/>
      <c r="AR136" s="2"/>
      <c r="AS136" s="2"/>
      <c r="BA136" s="2"/>
      <c r="BB136" s="2"/>
      <c r="BC136" s="2"/>
    </row>
    <row r="137" spans="1:55" x14ac:dyDescent="0.25">
      <c r="A137" s="105">
        <v>130</v>
      </c>
      <c r="B137" s="152" t="s">
        <v>356</v>
      </c>
      <c r="C137" s="153" t="s">
        <v>611</v>
      </c>
      <c r="D137" s="152" t="s">
        <v>546</v>
      </c>
      <c r="E137" s="237" t="s">
        <v>215</v>
      </c>
      <c r="F137" s="163" t="s">
        <v>199</v>
      </c>
      <c r="G137" s="241" t="s">
        <v>2</v>
      </c>
      <c r="H137" s="150">
        <v>43.07</v>
      </c>
      <c r="I137" s="103"/>
      <c r="J137" s="90">
        <v>1</v>
      </c>
      <c r="K137" s="90"/>
      <c r="L137" s="90"/>
      <c r="M137" s="90">
        <v>1</v>
      </c>
      <c r="N137" s="90">
        <v>1</v>
      </c>
      <c r="O137" s="90"/>
      <c r="P137" s="90">
        <v>1</v>
      </c>
      <c r="Q137" s="103"/>
      <c r="R137" s="122">
        <f>IFERROR(VLOOKUP(G137,'Úklid kategorie'!$E$5:$F$11,2,FALSE),"Není kategorie")</f>
        <v>0</v>
      </c>
      <c r="S137" s="107">
        <f t="shared" si="8"/>
        <v>1141.8660973333333</v>
      </c>
      <c r="T137" s="108">
        <f t="shared" ref="T137:T196" si="9">R137*S137</f>
        <v>0</v>
      </c>
      <c r="U137" s="108">
        <f t="shared" ref="U137:U197" si="10">T137*12</f>
        <v>0</v>
      </c>
      <c r="V137" s="109">
        <f t="shared" ref="V137:V197" si="11">U137*3</f>
        <v>0</v>
      </c>
      <c r="W137" s="2"/>
      <c r="AH137" s="2"/>
      <c r="AI137" s="2"/>
      <c r="AJ137" s="2"/>
      <c r="AM137" s="2"/>
      <c r="AQ137" s="2"/>
      <c r="AR137" s="2"/>
      <c r="AS137" s="2"/>
      <c r="BA137" s="2"/>
      <c r="BB137" s="2"/>
      <c r="BC137" s="2"/>
    </row>
    <row r="138" spans="1:55" x14ac:dyDescent="0.25">
      <c r="A138" s="105">
        <v>131</v>
      </c>
      <c r="B138" s="155" t="s">
        <v>357</v>
      </c>
      <c r="C138" s="153" t="s">
        <v>611</v>
      </c>
      <c r="D138" s="155" t="s">
        <v>547</v>
      </c>
      <c r="E138" s="236" t="s">
        <v>207</v>
      </c>
      <c r="F138" s="163" t="s">
        <v>219</v>
      </c>
      <c r="G138" s="241" t="s">
        <v>3</v>
      </c>
      <c r="H138" s="156">
        <v>3.64</v>
      </c>
      <c r="I138" s="103"/>
      <c r="J138" s="103">
        <v>1</v>
      </c>
      <c r="K138" s="103"/>
      <c r="L138" s="103"/>
      <c r="M138" s="103">
        <v>1</v>
      </c>
      <c r="N138" s="103">
        <v>1</v>
      </c>
      <c r="O138" s="103"/>
      <c r="P138" s="103">
        <v>1</v>
      </c>
      <c r="Q138" s="103"/>
      <c r="R138" s="122">
        <f>IFERROR(VLOOKUP(G138,'Úklid kategorie'!$E$5:$F$11,2,FALSE),"Není kategorie")</f>
        <v>0</v>
      </c>
      <c r="S138" s="107">
        <f t="shared" si="8"/>
        <v>96.503194666666673</v>
      </c>
      <c r="T138" s="108">
        <f t="shared" si="9"/>
        <v>0</v>
      </c>
      <c r="U138" s="108">
        <f t="shared" si="10"/>
        <v>0</v>
      </c>
      <c r="V138" s="109">
        <f t="shared" si="11"/>
        <v>0</v>
      </c>
      <c r="W138" s="2"/>
      <c r="AH138" s="2"/>
      <c r="AI138" s="2"/>
      <c r="AJ138" s="2"/>
      <c r="AM138" s="2"/>
      <c r="AQ138" s="2"/>
      <c r="AR138" s="2"/>
      <c r="AS138" s="2"/>
      <c r="BA138" s="2"/>
      <c r="BB138" s="2"/>
      <c r="BC138" s="2"/>
    </row>
    <row r="139" spans="1:55" x14ac:dyDescent="0.25">
      <c r="A139" s="105">
        <v>132</v>
      </c>
      <c r="B139" s="152" t="s">
        <v>358</v>
      </c>
      <c r="C139" s="153" t="s">
        <v>611</v>
      </c>
      <c r="D139" s="152" t="s">
        <v>548</v>
      </c>
      <c r="E139" s="237" t="s">
        <v>208</v>
      </c>
      <c r="F139" s="163" t="s">
        <v>219</v>
      </c>
      <c r="G139" s="241" t="s">
        <v>3</v>
      </c>
      <c r="H139" s="150">
        <v>8.75</v>
      </c>
      <c r="I139" s="103"/>
      <c r="J139" s="103">
        <v>1</v>
      </c>
      <c r="K139" s="103"/>
      <c r="L139" s="103"/>
      <c r="M139" s="103">
        <v>1</v>
      </c>
      <c r="N139" s="103">
        <v>1</v>
      </c>
      <c r="O139" s="103"/>
      <c r="P139" s="103">
        <v>1</v>
      </c>
      <c r="Q139" s="103"/>
      <c r="R139" s="122">
        <f>IFERROR(VLOOKUP(G139,'Úklid kategorie'!$E$5:$F$11,2,FALSE),"Není kategorie")</f>
        <v>0</v>
      </c>
      <c r="S139" s="107">
        <f t="shared" si="8"/>
        <v>231.97883333333334</v>
      </c>
      <c r="T139" s="108">
        <f t="shared" si="9"/>
        <v>0</v>
      </c>
      <c r="U139" s="108">
        <f t="shared" si="10"/>
        <v>0</v>
      </c>
      <c r="V139" s="109">
        <f t="shared" si="11"/>
        <v>0</v>
      </c>
      <c r="W139" s="2"/>
      <c r="AH139" s="2"/>
      <c r="AI139" s="2"/>
      <c r="AJ139" s="2"/>
      <c r="AM139" s="2"/>
      <c r="AQ139" s="2"/>
      <c r="AR139" s="2"/>
      <c r="AS139" s="2"/>
      <c r="BA139" s="2"/>
      <c r="BB139" s="2"/>
      <c r="BC139" s="2"/>
    </row>
    <row r="140" spans="1:55" x14ac:dyDescent="0.25">
      <c r="A140" s="105">
        <v>133</v>
      </c>
      <c r="B140" s="155" t="s">
        <v>359</v>
      </c>
      <c r="C140" s="153" t="s">
        <v>611</v>
      </c>
      <c r="D140" s="155" t="s">
        <v>549</v>
      </c>
      <c r="E140" s="236" t="s">
        <v>208</v>
      </c>
      <c r="F140" s="163" t="s">
        <v>219</v>
      </c>
      <c r="G140" s="241" t="s">
        <v>3</v>
      </c>
      <c r="H140" s="156">
        <v>3.36</v>
      </c>
      <c r="I140" s="103"/>
      <c r="J140" s="103">
        <v>1</v>
      </c>
      <c r="K140" s="103"/>
      <c r="L140" s="103"/>
      <c r="M140" s="103">
        <v>1</v>
      </c>
      <c r="N140" s="103">
        <v>1</v>
      </c>
      <c r="O140" s="103"/>
      <c r="P140" s="103">
        <v>1</v>
      </c>
      <c r="Q140" s="103"/>
      <c r="R140" s="122">
        <f>IFERROR(VLOOKUP(G140,'Úklid kategorie'!$E$5:$F$11,2,FALSE),"Není kategorie")</f>
        <v>0</v>
      </c>
      <c r="S140" s="107">
        <f t="shared" si="8"/>
        <v>89.079872000000009</v>
      </c>
      <c r="T140" s="108">
        <f t="shared" si="9"/>
        <v>0</v>
      </c>
      <c r="U140" s="108">
        <f t="shared" si="10"/>
        <v>0</v>
      </c>
      <c r="V140" s="109">
        <f t="shared" si="11"/>
        <v>0</v>
      </c>
      <c r="W140" s="2"/>
      <c r="AH140" s="2"/>
      <c r="AI140" s="2"/>
      <c r="AJ140" s="2"/>
      <c r="AM140" s="2"/>
      <c r="AQ140" s="2"/>
      <c r="AR140" s="2"/>
      <c r="AS140" s="2"/>
      <c r="BA140" s="2"/>
      <c r="BB140" s="2"/>
      <c r="BC140" s="2"/>
    </row>
    <row r="141" spans="1:55" x14ac:dyDescent="0.25">
      <c r="A141" s="105">
        <v>134</v>
      </c>
      <c r="B141" s="152" t="s">
        <v>360</v>
      </c>
      <c r="C141" s="153" t="s">
        <v>611</v>
      </c>
      <c r="D141" s="152" t="s">
        <v>550</v>
      </c>
      <c r="E141" s="237" t="s">
        <v>208</v>
      </c>
      <c r="F141" s="163" t="s">
        <v>219</v>
      </c>
      <c r="G141" s="241" t="s">
        <v>3</v>
      </c>
      <c r="H141" s="150">
        <v>9.42</v>
      </c>
      <c r="I141" s="103"/>
      <c r="J141" s="103">
        <v>1</v>
      </c>
      <c r="K141" s="103"/>
      <c r="L141" s="103"/>
      <c r="M141" s="103">
        <v>1</v>
      </c>
      <c r="N141" s="103">
        <v>1</v>
      </c>
      <c r="O141" s="103"/>
      <c r="P141" s="103">
        <v>1</v>
      </c>
      <c r="Q141" s="103"/>
      <c r="R141" s="122">
        <f>IFERROR(VLOOKUP(G141,'Úklid kategorie'!$E$5:$F$11,2,FALSE),"Není kategorie")</f>
        <v>0</v>
      </c>
      <c r="S141" s="107">
        <f t="shared" si="8"/>
        <v>249.74178399999997</v>
      </c>
      <c r="T141" s="108">
        <f t="shared" si="9"/>
        <v>0</v>
      </c>
      <c r="U141" s="108">
        <f t="shared" si="10"/>
        <v>0</v>
      </c>
      <c r="V141" s="109">
        <f t="shared" si="11"/>
        <v>0</v>
      </c>
      <c r="W141" s="2"/>
      <c r="AH141" s="2"/>
      <c r="AI141" s="2"/>
      <c r="AJ141" s="2"/>
      <c r="AM141" s="2"/>
      <c r="AQ141" s="2"/>
      <c r="AR141" s="2"/>
      <c r="AS141" s="2"/>
      <c r="BA141" s="2"/>
      <c r="BB141" s="2"/>
      <c r="BC141" s="2"/>
    </row>
    <row r="142" spans="1:55" x14ac:dyDescent="0.25">
      <c r="A142" s="105">
        <v>135</v>
      </c>
      <c r="B142" s="155" t="s">
        <v>361</v>
      </c>
      <c r="C142" s="153" t="s">
        <v>611</v>
      </c>
      <c r="D142" s="155" t="s">
        <v>551</v>
      </c>
      <c r="E142" s="236" t="s">
        <v>216</v>
      </c>
      <c r="F142" s="163" t="s">
        <v>199</v>
      </c>
      <c r="G142" s="241" t="s">
        <v>5</v>
      </c>
      <c r="H142" s="156">
        <v>9.9700000000000006</v>
      </c>
      <c r="I142" s="103"/>
      <c r="J142" s="103">
        <v>1</v>
      </c>
      <c r="K142" s="103"/>
      <c r="L142" s="103"/>
      <c r="M142" s="103">
        <v>1</v>
      </c>
      <c r="N142" s="103">
        <v>1</v>
      </c>
      <c r="O142" s="103">
        <v>1</v>
      </c>
      <c r="P142" s="103">
        <v>1</v>
      </c>
      <c r="Q142" s="103"/>
      <c r="R142" s="122">
        <f>IFERROR(VLOOKUP(G142,'Úklid kategorie'!$E$5:$F$11,2,FALSE),"Není kategorie")</f>
        <v>0</v>
      </c>
      <c r="S142" s="107">
        <f t="shared" si="8"/>
        <v>267.64664400000004</v>
      </c>
      <c r="T142" s="108">
        <f t="shared" si="9"/>
        <v>0</v>
      </c>
      <c r="U142" s="108">
        <f t="shared" si="10"/>
        <v>0</v>
      </c>
      <c r="V142" s="109">
        <f t="shared" si="11"/>
        <v>0</v>
      </c>
      <c r="W142" s="2"/>
      <c r="AH142" s="2"/>
      <c r="AI142" s="2"/>
      <c r="AJ142" s="2"/>
      <c r="AM142" s="2"/>
      <c r="AQ142" s="2"/>
      <c r="AR142" s="2"/>
      <c r="AS142" s="2"/>
      <c r="BA142" s="2"/>
      <c r="BB142" s="2"/>
      <c r="BC142" s="2"/>
    </row>
    <row r="143" spans="1:55" x14ac:dyDescent="0.25">
      <c r="A143" s="105">
        <v>136</v>
      </c>
      <c r="B143" s="152" t="s">
        <v>362</v>
      </c>
      <c r="C143" s="153" t="s">
        <v>611</v>
      </c>
      <c r="D143" s="152" t="s">
        <v>552</v>
      </c>
      <c r="E143" s="237" t="s">
        <v>211</v>
      </c>
      <c r="F143" s="163" t="s">
        <v>219</v>
      </c>
      <c r="G143" s="241" t="s">
        <v>2</v>
      </c>
      <c r="H143" s="150">
        <v>24.64</v>
      </c>
      <c r="I143" s="103"/>
      <c r="J143" s="90">
        <v>1</v>
      </c>
      <c r="K143" s="90"/>
      <c r="L143" s="90"/>
      <c r="M143" s="90">
        <v>1</v>
      </c>
      <c r="N143" s="90">
        <v>1</v>
      </c>
      <c r="O143" s="90"/>
      <c r="P143" s="90">
        <v>1</v>
      </c>
      <c r="Q143" s="103"/>
      <c r="R143" s="122">
        <f>IFERROR(VLOOKUP(G143,'Úklid kategorie'!$E$5:$F$11,2,FALSE),"Není kategorie")</f>
        <v>0</v>
      </c>
      <c r="S143" s="107">
        <f t="shared" si="8"/>
        <v>653.25239466666676</v>
      </c>
      <c r="T143" s="108">
        <f t="shared" si="9"/>
        <v>0</v>
      </c>
      <c r="U143" s="108">
        <f t="shared" si="10"/>
        <v>0</v>
      </c>
      <c r="V143" s="109">
        <f t="shared" si="11"/>
        <v>0</v>
      </c>
      <c r="W143" s="2"/>
      <c r="AH143" s="2"/>
      <c r="AI143" s="2"/>
      <c r="AJ143" s="2"/>
      <c r="AM143" s="2"/>
      <c r="AQ143" s="2"/>
      <c r="AR143" s="2"/>
      <c r="AS143" s="2"/>
      <c r="BA143" s="2"/>
      <c r="BB143" s="2"/>
      <c r="BC143" s="2"/>
    </row>
    <row r="144" spans="1:55" x14ac:dyDescent="0.25">
      <c r="A144" s="105">
        <v>137</v>
      </c>
      <c r="B144" s="155" t="s">
        <v>363</v>
      </c>
      <c r="C144" s="153" t="s">
        <v>611</v>
      </c>
      <c r="D144" s="155" t="s">
        <v>553</v>
      </c>
      <c r="E144" s="236" t="s">
        <v>217</v>
      </c>
      <c r="F144" s="163" t="s">
        <v>219</v>
      </c>
      <c r="G144" s="241" t="s">
        <v>6</v>
      </c>
      <c r="H144" s="156">
        <v>19.05</v>
      </c>
      <c r="I144" s="103"/>
      <c r="J144" s="103">
        <v>1</v>
      </c>
      <c r="K144" s="103"/>
      <c r="L144" s="103"/>
      <c r="M144" s="103">
        <v>1</v>
      </c>
      <c r="N144" s="103">
        <v>1</v>
      </c>
      <c r="O144" s="103">
        <v>1</v>
      </c>
      <c r="P144" s="103">
        <v>1</v>
      </c>
      <c r="Q144" s="103"/>
      <c r="R144" s="122">
        <f>IFERROR(VLOOKUP(G144,'Úklid kategorie'!$E$5:$F$11,2,FALSE),"Není kategorie")</f>
        <v>0</v>
      </c>
      <c r="S144" s="107">
        <f t="shared" si="8"/>
        <v>511.40106000000003</v>
      </c>
      <c r="T144" s="108">
        <f t="shared" si="9"/>
        <v>0</v>
      </c>
      <c r="U144" s="108">
        <f t="shared" si="10"/>
        <v>0</v>
      </c>
      <c r="V144" s="109">
        <f t="shared" si="11"/>
        <v>0</v>
      </c>
      <c r="W144" s="2"/>
      <c r="AH144" s="2"/>
      <c r="AI144" s="2"/>
      <c r="AJ144" s="2"/>
      <c r="AM144" s="2"/>
      <c r="AQ144" s="2"/>
      <c r="AR144" s="2"/>
      <c r="AS144" s="2"/>
      <c r="BA144" s="2"/>
      <c r="BB144" s="2"/>
      <c r="BC144" s="2"/>
    </row>
    <row r="145" spans="1:55" x14ac:dyDescent="0.25">
      <c r="A145" s="105">
        <v>138</v>
      </c>
      <c r="B145" s="152" t="s">
        <v>364</v>
      </c>
      <c r="C145" s="153" t="s">
        <v>611</v>
      </c>
      <c r="D145" s="152" t="s">
        <v>554</v>
      </c>
      <c r="E145" s="237" t="s">
        <v>206</v>
      </c>
      <c r="F145" s="163" t="s">
        <v>219</v>
      </c>
      <c r="G145" s="241" t="s">
        <v>2</v>
      </c>
      <c r="H145" s="150">
        <v>28.32</v>
      </c>
      <c r="I145" s="103"/>
      <c r="J145" s="90">
        <v>1</v>
      </c>
      <c r="K145" s="90"/>
      <c r="L145" s="90"/>
      <c r="M145" s="90">
        <v>1</v>
      </c>
      <c r="N145" s="90">
        <v>1</v>
      </c>
      <c r="O145" s="90"/>
      <c r="P145" s="90">
        <v>1</v>
      </c>
      <c r="Q145" s="103"/>
      <c r="R145" s="122">
        <f>IFERROR(VLOOKUP(G145,'Úklid kategorie'!$E$5:$F$11,2,FALSE),"Není kategorie")</f>
        <v>0</v>
      </c>
      <c r="S145" s="107">
        <f t="shared" si="8"/>
        <v>750.8160640000001</v>
      </c>
      <c r="T145" s="108">
        <f t="shared" si="9"/>
        <v>0</v>
      </c>
      <c r="U145" s="108">
        <f t="shared" si="10"/>
        <v>0</v>
      </c>
      <c r="V145" s="109">
        <f t="shared" si="11"/>
        <v>0</v>
      </c>
      <c r="W145" s="2"/>
      <c r="AH145" s="2"/>
      <c r="AI145" s="2"/>
      <c r="AJ145" s="2"/>
      <c r="AM145" s="2"/>
      <c r="AQ145" s="2"/>
      <c r="AR145" s="2"/>
      <c r="AS145" s="2"/>
      <c r="BA145" s="2"/>
      <c r="BB145" s="2"/>
      <c r="BC145" s="2"/>
    </row>
    <row r="146" spans="1:55" x14ac:dyDescent="0.25">
      <c r="A146" s="105">
        <v>139</v>
      </c>
      <c r="B146" s="155" t="s">
        <v>365</v>
      </c>
      <c r="C146" s="153" t="s">
        <v>611</v>
      </c>
      <c r="D146" s="155" t="s">
        <v>555</v>
      </c>
      <c r="E146" s="236" t="s">
        <v>206</v>
      </c>
      <c r="F146" s="234" t="s">
        <v>219</v>
      </c>
      <c r="G146" s="241" t="s">
        <v>2</v>
      </c>
      <c r="H146" s="156">
        <v>3.63</v>
      </c>
      <c r="I146" s="103"/>
      <c r="J146" s="103">
        <v>1</v>
      </c>
      <c r="K146" s="103"/>
      <c r="L146" s="103"/>
      <c r="M146" s="103">
        <v>1</v>
      </c>
      <c r="N146" s="103">
        <v>1</v>
      </c>
      <c r="O146" s="103"/>
      <c r="P146" s="103">
        <v>1</v>
      </c>
      <c r="Q146" s="103"/>
      <c r="R146" s="122">
        <f>IFERROR(VLOOKUP(G146,'Úklid kategorie'!$E$5:$F$11,2,FALSE),"Není kategorie")</f>
        <v>0</v>
      </c>
      <c r="S146" s="107">
        <f t="shared" si="8"/>
        <v>96.238076000000007</v>
      </c>
      <c r="T146" s="108">
        <f t="shared" si="9"/>
        <v>0</v>
      </c>
      <c r="U146" s="108">
        <f t="shared" si="10"/>
        <v>0</v>
      </c>
      <c r="V146" s="109">
        <f t="shared" si="11"/>
        <v>0</v>
      </c>
      <c r="W146" s="2"/>
      <c r="AH146" s="2"/>
      <c r="AI146" s="2"/>
      <c r="AJ146" s="2"/>
      <c r="AM146" s="2"/>
      <c r="AQ146" s="2"/>
      <c r="AR146" s="2"/>
      <c r="AS146" s="2"/>
      <c r="BA146" s="2"/>
      <c r="BB146" s="2"/>
      <c r="BC146" s="2"/>
    </row>
    <row r="147" spans="1:55" x14ac:dyDescent="0.25">
      <c r="A147" s="105">
        <v>140</v>
      </c>
      <c r="B147" s="152" t="s">
        <v>366</v>
      </c>
      <c r="C147" s="153" t="s">
        <v>612</v>
      </c>
      <c r="D147" s="152" t="s">
        <v>556</v>
      </c>
      <c r="E147" s="237" t="s">
        <v>206</v>
      </c>
      <c r="F147" s="163" t="s">
        <v>219</v>
      </c>
      <c r="G147" s="241" t="s">
        <v>2</v>
      </c>
      <c r="H147" s="150">
        <v>93.99</v>
      </c>
      <c r="I147" s="103"/>
      <c r="J147" s="90">
        <v>1</v>
      </c>
      <c r="K147" s="90"/>
      <c r="L147" s="90"/>
      <c r="M147" s="90">
        <v>1</v>
      </c>
      <c r="N147" s="90">
        <v>1</v>
      </c>
      <c r="O147" s="90"/>
      <c r="P147" s="90">
        <v>1</v>
      </c>
      <c r="Q147" s="103"/>
      <c r="R147" s="122">
        <f>IFERROR(VLOOKUP(G147,'Úklid kategorie'!$E$5:$F$11,2,FALSE),"Není kategorie")</f>
        <v>0</v>
      </c>
      <c r="S147" s="107">
        <f t="shared" si="8"/>
        <v>2491.8503479999999</v>
      </c>
      <c r="T147" s="108">
        <f t="shared" si="9"/>
        <v>0</v>
      </c>
      <c r="U147" s="108">
        <f t="shared" si="10"/>
        <v>0</v>
      </c>
      <c r="V147" s="109">
        <f t="shared" si="11"/>
        <v>0</v>
      </c>
      <c r="W147" s="2"/>
      <c r="AH147" s="2"/>
      <c r="AI147" s="2"/>
      <c r="AJ147" s="2"/>
      <c r="AM147" s="2"/>
      <c r="AQ147" s="2"/>
      <c r="AR147" s="2"/>
      <c r="AS147" s="2"/>
      <c r="BA147" s="2"/>
      <c r="BB147" s="2"/>
      <c r="BC147" s="2"/>
    </row>
    <row r="148" spans="1:55" x14ac:dyDescent="0.25">
      <c r="A148" s="105">
        <v>141</v>
      </c>
      <c r="B148" s="155" t="s">
        <v>367</v>
      </c>
      <c r="C148" s="153" t="s">
        <v>612</v>
      </c>
      <c r="D148" s="155" t="s">
        <v>557</v>
      </c>
      <c r="E148" s="236" t="s">
        <v>212</v>
      </c>
      <c r="F148" s="163" t="s">
        <v>224</v>
      </c>
      <c r="G148" s="241" t="s">
        <v>5</v>
      </c>
      <c r="H148" s="156">
        <v>18.850000000000001</v>
      </c>
      <c r="I148" s="103"/>
      <c r="J148" s="103">
        <v>1</v>
      </c>
      <c r="K148" s="103"/>
      <c r="L148" s="103"/>
      <c r="M148" s="103">
        <v>1</v>
      </c>
      <c r="N148" s="103">
        <v>1</v>
      </c>
      <c r="O148" s="103">
        <v>1</v>
      </c>
      <c r="P148" s="103">
        <v>1</v>
      </c>
      <c r="Q148" s="103"/>
      <c r="R148" s="122">
        <f>IFERROR(VLOOKUP(G148,'Úklid kategorie'!$E$5:$F$11,2,FALSE),"Není kategorie")</f>
        <v>0</v>
      </c>
      <c r="S148" s="107">
        <f t="shared" si="8"/>
        <v>506.03202000000005</v>
      </c>
      <c r="T148" s="108">
        <f t="shared" si="9"/>
        <v>0</v>
      </c>
      <c r="U148" s="108">
        <f t="shared" si="10"/>
        <v>0</v>
      </c>
      <c r="V148" s="109">
        <f t="shared" si="11"/>
        <v>0</v>
      </c>
      <c r="W148" s="2"/>
      <c r="AH148" s="2"/>
      <c r="AI148" s="2"/>
      <c r="AJ148" s="2"/>
      <c r="AM148" s="2"/>
      <c r="AQ148" s="2"/>
      <c r="AR148" s="2"/>
      <c r="AS148" s="2"/>
      <c r="BA148" s="2"/>
      <c r="BB148" s="2"/>
      <c r="BC148" s="2"/>
    </row>
    <row r="149" spans="1:55" x14ac:dyDescent="0.25">
      <c r="A149" s="105">
        <v>142</v>
      </c>
      <c r="B149" s="152" t="s">
        <v>368</v>
      </c>
      <c r="C149" s="153" t="s">
        <v>612</v>
      </c>
      <c r="D149" s="152" t="s">
        <v>558</v>
      </c>
      <c r="E149" s="237" t="s">
        <v>212</v>
      </c>
      <c r="F149" s="163" t="s">
        <v>224</v>
      </c>
      <c r="G149" s="241" t="s">
        <v>5</v>
      </c>
      <c r="H149" s="150">
        <v>19.079999999999998</v>
      </c>
      <c r="I149" s="103"/>
      <c r="J149" s="103">
        <v>1</v>
      </c>
      <c r="K149" s="103"/>
      <c r="L149" s="103"/>
      <c r="M149" s="103">
        <v>1</v>
      </c>
      <c r="N149" s="103">
        <v>1</v>
      </c>
      <c r="O149" s="103">
        <v>1</v>
      </c>
      <c r="P149" s="103">
        <v>1</v>
      </c>
      <c r="Q149" s="103"/>
      <c r="R149" s="122">
        <f>IFERROR(VLOOKUP(G149,'Úklid kategorie'!$E$5:$F$11,2,FALSE),"Není kategorie")</f>
        <v>0</v>
      </c>
      <c r="S149" s="107">
        <f t="shared" si="8"/>
        <v>512.20641599999988</v>
      </c>
      <c r="T149" s="108">
        <f t="shared" si="9"/>
        <v>0</v>
      </c>
      <c r="U149" s="108">
        <f t="shared" si="10"/>
        <v>0</v>
      </c>
      <c r="V149" s="109">
        <f t="shared" si="11"/>
        <v>0</v>
      </c>
      <c r="W149" s="2"/>
      <c r="AH149" s="2"/>
      <c r="AI149" s="2"/>
      <c r="AJ149" s="2"/>
      <c r="AM149" s="2"/>
      <c r="AQ149" s="2"/>
      <c r="AR149" s="2"/>
      <c r="AS149" s="2"/>
      <c r="BA149" s="2"/>
      <c r="BB149" s="2"/>
      <c r="BC149" s="2"/>
    </row>
    <row r="150" spans="1:55" x14ac:dyDescent="0.25">
      <c r="A150" s="105">
        <v>143</v>
      </c>
      <c r="B150" s="155" t="s">
        <v>369</v>
      </c>
      <c r="C150" s="153" t="s">
        <v>612</v>
      </c>
      <c r="D150" s="155" t="s">
        <v>559</v>
      </c>
      <c r="E150" s="236" t="s">
        <v>212</v>
      </c>
      <c r="F150" s="163" t="s">
        <v>224</v>
      </c>
      <c r="G150" s="241" t="s">
        <v>5</v>
      </c>
      <c r="H150" s="156">
        <v>19.05</v>
      </c>
      <c r="I150" s="103"/>
      <c r="J150" s="103">
        <v>1</v>
      </c>
      <c r="K150" s="103"/>
      <c r="L150" s="103"/>
      <c r="M150" s="103">
        <v>1</v>
      </c>
      <c r="N150" s="103">
        <v>1</v>
      </c>
      <c r="O150" s="103">
        <v>1</v>
      </c>
      <c r="P150" s="103">
        <v>1</v>
      </c>
      <c r="Q150" s="103"/>
      <c r="R150" s="122">
        <f>IFERROR(VLOOKUP(G150,'Úklid kategorie'!$E$5:$F$11,2,FALSE),"Není kategorie")</f>
        <v>0</v>
      </c>
      <c r="S150" s="107">
        <f t="shared" si="8"/>
        <v>511.40106000000003</v>
      </c>
      <c r="T150" s="108">
        <f t="shared" si="9"/>
        <v>0</v>
      </c>
      <c r="U150" s="108">
        <f t="shared" si="10"/>
        <v>0</v>
      </c>
      <c r="V150" s="109">
        <f t="shared" si="11"/>
        <v>0</v>
      </c>
      <c r="W150" s="2"/>
      <c r="AH150" s="2"/>
      <c r="AI150" s="2"/>
      <c r="AJ150" s="2"/>
      <c r="AM150" s="2"/>
      <c r="AQ150" s="2"/>
      <c r="AR150" s="2"/>
      <c r="AS150" s="2"/>
      <c r="BA150" s="2"/>
      <c r="BB150" s="2"/>
      <c r="BC150" s="2"/>
    </row>
    <row r="151" spans="1:55" x14ac:dyDescent="0.25">
      <c r="A151" s="105">
        <v>144</v>
      </c>
      <c r="B151" s="152" t="s">
        <v>370</v>
      </c>
      <c r="C151" s="153" t="s">
        <v>612</v>
      </c>
      <c r="D151" s="152" t="s">
        <v>560</v>
      </c>
      <c r="E151" s="237" t="s">
        <v>212</v>
      </c>
      <c r="F151" s="163" t="s">
        <v>224</v>
      </c>
      <c r="G151" s="241" t="s">
        <v>5</v>
      </c>
      <c r="H151" s="150">
        <v>19.079999999999998</v>
      </c>
      <c r="I151" s="103"/>
      <c r="J151" s="103">
        <v>1</v>
      </c>
      <c r="K151" s="103"/>
      <c r="L151" s="103"/>
      <c r="M151" s="103">
        <v>1</v>
      </c>
      <c r="N151" s="103">
        <v>1</v>
      </c>
      <c r="O151" s="103">
        <v>1</v>
      </c>
      <c r="P151" s="103">
        <v>1</v>
      </c>
      <c r="Q151" s="103"/>
      <c r="R151" s="122">
        <f>IFERROR(VLOOKUP(G151,'Úklid kategorie'!$E$5:$F$11,2,FALSE),"Není kategorie")</f>
        <v>0</v>
      </c>
      <c r="S151" s="107">
        <f t="shared" si="8"/>
        <v>512.20641599999988</v>
      </c>
      <c r="T151" s="108">
        <f t="shared" si="9"/>
        <v>0</v>
      </c>
      <c r="U151" s="108">
        <f t="shared" si="10"/>
        <v>0</v>
      </c>
      <c r="V151" s="109">
        <f t="shared" si="11"/>
        <v>0</v>
      </c>
      <c r="W151" s="2"/>
      <c r="AH151" s="2"/>
      <c r="AI151" s="2"/>
      <c r="AJ151" s="2"/>
      <c r="AM151" s="2"/>
      <c r="AQ151" s="2"/>
      <c r="AR151" s="2"/>
      <c r="AS151" s="2"/>
      <c r="BA151" s="2"/>
      <c r="BB151" s="2"/>
      <c r="BC151" s="2"/>
    </row>
    <row r="152" spans="1:55" x14ac:dyDescent="0.25">
      <c r="A152" s="105">
        <v>145</v>
      </c>
      <c r="B152" s="155" t="s">
        <v>371</v>
      </c>
      <c r="C152" s="153" t="s">
        <v>612</v>
      </c>
      <c r="D152" s="155" t="s">
        <v>561</v>
      </c>
      <c r="E152" s="236" t="s">
        <v>212</v>
      </c>
      <c r="F152" s="163" t="s">
        <v>224</v>
      </c>
      <c r="G152" s="241" t="s">
        <v>5</v>
      </c>
      <c r="H152" s="156">
        <v>19.03</v>
      </c>
      <c r="I152" s="103"/>
      <c r="J152" s="103">
        <v>1</v>
      </c>
      <c r="K152" s="103"/>
      <c r="L152" s="103"/>
      <c r="M152" s="103">
        <v>1</v>
      </c>
      <c r="N152" s="103">
        <v>1</v>
      </c>
      <c r="O152" s="103">
        <v>1</v>
      </c>
      <c r="P152" s="103">
        <v>1</v>
      </c>
      <c r="Q152" s="102"/>
      <c r="R152" s="122">
        <f>IFERROR(VLOOKUP(G152,'Úklid kategorie'!$E$5:$F$11,2,FALSE),"Není kategorie")</f>
        <v>0</v>
      </c>
      <c r="S152" s="107">
        <f t="shared" si="4"/>
        <v>510.86415600000004</v>
      </c>
      <c r="T152" s="108">
        <f t="shared" si="9"/>
        <v>0</v>
      </c>
      <c r="U152" s="108">
        <f t="shared" si="10"/>
        <v>0</v>
      </c>
      <c r="V152" s="109">
        <f t="shared" si="11"/>
        <v>0</v>
      </c>
      <c r="W152" s="2"/>
      <c r="AH152" s="2"/>
      <c r="AI152" s="2"/>
      <c r="AJ152" s="2"/>
      <c r="AM152" s="2"/>
      <c r="AQ152" s="2"/>
      <c r="AR152" s="2"/>
      <c r="AS152" s="2"/>
      <c r="BA152" s="2"/>
      <c r="BB152" s="2"/>
      <c r="BC152" s="2"/>
    </row>
    <row r="153" spans="1:55" x14ac:dyDescent="0.25">
      <c r="A153" s="105">
        <v>146</v>
      </c>
      <c r="B153" s="152" t="s">
        <v>372</v>
      </c>
      <c r="C153" s="153" t="s">
        <v>612</v>
      </c>
      <c r="D153" s="152" t="s">
        <v>562</v>
      </c>
      <c r="E153" s="237" t="s">
        <v>212</v>
      </c>
      <c r="F153" s="163" t="s">
        <v>224</v>
      </c>
      <c r="G153" s="241" t="s">
        <v>5</v>
      </c>
      <c r="H153" s="150">
        <v>19.079999999999998</v>
      </c>
      <c r="I153" s="103"/>
      <c r="J153" s="103">
        <v>1</v>
      </c>
      <c r="K153" s="103"/>
      <c r="L153" s="103"/>
      <c r="M153" s="103">
        <v>1</v>
      </c>
      <c r="N153" s="103">
        <v>1</v>
      </c>
      <c r="O153" s="103">
        <v>1</v>
      </c>
      <c r="P153" s="103">
        <v>1</v>
      </c>
      <c r="Q153" s="103"/>
      <c r="R153" s="122">
        <f>IFERROR(VLOOKUP(G153,'Úklid kategorie'!$E$5:$F$11,2,FALSE),"Není kategorie")</f>
        <v>0</v>
      </c>
      <c r="S153" s="107">
        <f t="shared" si="4"/>
        <v>512.20641599999988</v>
      </c>
      <c r="T153" s="108">
        <f t="shared" si="9"/>
        <v>0</v>
      </c>
      <c r="U153" s="108">
        <f t="shared" si="10"/>
        <v>0</v>
      </c>
      <c r="V153" s="109">
        <f t="shared" si="11"/>
        <v>0</v>
      </c>
      <c r="W153" s="2"/>
      <c r="AQ153" s="2"/>
      <c r="AR153" s="2"/>
      <c r="AS153" s="2"/>
      <c r="BA153" s="2"/>
      <c r="BB153" s="2"/>
      <c r="BC153" s="2"/>
    </row>
    <row r="154" spans="1:55" x14ac:dyDescent="0.25">
      <c r="A154" s="105">
        <v>147</v>
      </c>
      <c r="B154" s="155" t="s">
        <v>373</v>
      </c>
      <c r="C154" s="153" t="s">
        <v>612</v>
      </c>
      <c r="D154" s="155" t="s">
        <v>563</v>
      </c>
      <c r="E154" s="236" t="s">
        <v>212</v>
      </c>
      <c r="F154" s="163" t="s">
        <v>224</v>
      </c>
      <c r="G154" s="241" t="s">
        <v>5</v>
      </c>
      <c r="H154" s="156">
        <v>19.079999999999998</v>
      </c>
      <c r="I154" s="103"/>
      <c r="J154" s="103">
        <v>1</v>
      </c>
      <c r="K154" s="103"/>
      <c r="L154" s="103"/>
      <c r="M154" s="103">
        <v>1</v>
      </c>
      <c r="N154" s="103">
        <v>1</v>
      </c>
      <c r="O154" s="103">
        <v>1</v>
      </c>
      <c r="P154" s="103">
        <v>1</v>
      </c>
      <c r="Q154" s="103"/>
      <c r="R154" s="122">
        <f>IFERROR(VLOOKUP(G154,'Úklid kategorie'!$E$5:$F$11,2,FALSE),"Není kategorie")</f>
        <v>0</v>
      </c>
      <c r="S154" s="107">
        <f t="shared" ref="S154:S164" si="12">(H154*I154*30.4167)+(H154*J154*21)+(H154*K154*4.3452)+(H154*L154*4.3452)+(H154*M154*4.3452)+H154*N154+(H154*O154/3)+(H154*P154/6)+(H154*Q154/12)</f>
        <v>512.20641599999988</v>
      </c>
      <c r="T154" s="108">
        <f t="shared" si="9"/>
        <v>0</v>
      </c>
      <c r="U154" s="108">
        <f t="shared" si="10"/>
        <v>0</v>
      </c>
      <c r="V154" s="109">
        <f t="shared" si="11"/>
        <v>0</v>
      </c>
      <c r="W154" s="2"/>
      <c r="AQ154" s="2"/>
      <c r="AR154" s="2"/>
      <c r="AS154" s="2"/>
      <c r="BA154" s="2"/>
      <c r="BB154" s="2"/>
      <c r="BC154" s="2"/>
    </row>
    <row r="155" spans="1:55" x14ac:dyDescent="0.25">
      <c r="A155" s="105">
        <v>148</v>
      </c>
      <c r="B155" s="152" t="s">
        <v>374</v>
      </c>
      <c r="C155" s="153" t="s">
        <v>612</v>
      </c>
      <c r="D155" s="152" t="s">
        <v>564</v>
      </c>
      <c r="E155" s="237" t="s">
        <v>212</v>
      </c>
      <c r="F155" s="163" t="s">
        <v>224</v>
      </c>
      <c r="G155" s="241" t="s">
        <v>5</v>
      </c>
      <c r="H155" s="150">
        <v>19.079999999999998</v>
      </c>
      <c r="I155" s="103"/>
      <c r="J155" s="103">
        <v>1</v>
      </c>
      <c r="K155" s="103"/>
      <c r="L155" s="103"/>
      <c r="M155" s="103">
        <v>1</v>
      </c>
      <c r="N155" s="103">
        <v>1</v>
      </c>
      <c r="O155" s="103">
        <v>1</v>
      </c>
      <c r="P155" s="103">
        <v>1</v>
      </c>
      <c r="Q155" s="103"/>
      <c r="R155" s="122">
        <f>IFERROR(VLOOKUP(G155,'Úklid kategorie'!$E$5:$F$11,2,FALSE),"Není kategorie")</f>
        <v>0</v>
      </c>
      <c r="S155" s="107">
        <f t="shared" si="12"/>
        <v>512.20641599999988</v>
      </c>
      <c r="T155" s="108">
        <f t="shared" si="9"/>
        <v>0</v>
      </c>
      <c r="U155" s="108">
        <f t="shared" si="10"/>
        <v>0</v>
      </c>
      <c r="V155" s="109">
        <f t="shared" si="11"/>
        <v>0</v>
      </c>
      <c r="W155" s="2"/>
      <c r="AQ155" s="2"/>
      <c r="AR155" s="2"/>
      <c r="AS155" s="2"/>
      <c r="BA155" s="2"/>
      <c r="BB155" s="2"/>
      <c r="BC155" s="2"/>
    </row>
    <row r="156" spans="1:55" x14ac:dyDescent="0.25">
      <c r="A156" s="105">
        <v>149</v>
      </c>
      <c r="B156" s="155" t="s">
        <v>375</v>
      </c>
      <c r="C156" s="153" t="s">
        <v>612</v>
      </c>
      <c r="D156" s="155" t="s">
        <v>565</v>
      </c>
      <c r="E156" s="236" t="s">
        <v>212</v>
      </c>
      <c r="F156" s="163" t="s">
        <v>224</v>
      </c>
      <c r="G156" s="241" t="s">
        <v>5</v>
      </c>
      <c r="H156" s="156">
        <v>19.03</v>
      </c>
      <c r="I156" s="103"/>
      <c r="J156" s="103">
        <v>1</v>
      </c>
      <c r="K156" s="103"/>
      <c r="L156" s="103"/>
      <c r="M156" s="103">
        <v>1</v>
      </c>
      <c r="N156" s="103">
        <v>1</v>
      </c>
      <c r="O156" s="103">
        <v>1</v>
      </c>
      <c r="P156" s="103">
        <v>1</v>
      </c>
      <c r="Q156" s="103"/>
      <c r="R156" s="122">
        <f>IFERROR(VLOOKUP(G156,'Úklid kategorie'!$E$5:$F$11,2,FALSE),"Není kategorie")</f>
        <v>0</v>
      </c>
      <c r="S156" s="107">
        <f t="shared" si="12"/>
        <v>510.86415600000004</v>
      </c>
      <c r="T156" s="108">
        <f t="shared" si="9"/>
        <v>0</v>
      </c>
      <c r="U156" s="108">
        <f t="shared" si="10"/>
        <v>0</v>
      </c>
      <c r="V156" s="109">
        <f t="shared" si="11"/>
        <v>0</v>
      </c>
      <c r="W156" s="2"/>
      <c r="AQ156" s="2"/>
      <c r="AR156" s="2"/>
      <c r="AS156" s="2"/>
      <c r="BA156" s="2"/>
      <c r="BB156" s="2"/>
      <c r="BC156" s="2"/>
    </row>
    <row r="157" spans="1:55" x14ac:dyDescent="0.25">
      <c r="A157" s="105">
        <v>150</v>
      </c>
      <c r="B157" s="152" t="s">
        <v>376</v>
      </c>
      <c r="C157" s="153" t="s">
        <v>612</v>
      </c>
      <c r="D157" s="152" t="s">
        <v>566</v>
      </c>
      <c r="E157" s="237" t="s">
        <v>212</v>
      </c>
      <c r="F157" s="163" t="s">
        <v>224</v>
      </c>
      <c r="G157" s="241" t="s">
        <v>5</v>
      </c>
      <c r="H157" s="150">
        <v>19.079999999999998</v>
      </c>
      <c r="I157" s="103"/>
      <c r="J157" s="103">
        <v>1</v>
      </c>
      <c r="K157" s="103"/>
      <c r="L157" s="103"/>
      <c r="M157" s="103">
        <v>1</v>
      </c>
      <c r="N157" s="103">
        <v>1</v>
      </c>
      <c r="O157" s="103">
        <v>1</v>
      </c>
      <c r="P157" s="103">
        <v>1</v>
      </c>
      <c r="Q157" s="103"/>
      <c r="R157" s="122">
        <f>IFERROR(VLOOKUP(G157,'Úklid kategorie'!$E$5:$F$11,2,FALSE),"Není kategorie")</f>
        <v>0</v>
      </c>
      <c r="S157" s="107">
        <f t="shared" si="12"/>
        <v>512.20641599999988</v>
      </c>
      <c r="T157" s="108">
        <f t="shared" si="9"/>
        <v>0</v>
      </c>
      <c r="U157" s="108">
        <f t="shared" si="10"/>
        <v>0</v>
      </c>
      <c r="V157" s="109">
        <f t="shared" si="11"/>
        <v>0</v>
      </c>
      <c r="W157" s="2"/>
      <c r="AQ157" s="2"/>
      <c r="AR157" s="2"/>
      <c r="AS157" s="2"/>
      <c r="BA157" s="2"/>
      <c r="BB157" s="2"/>
      <c r="BC157" s="2"/>
    </row>
    <row r="158" spans="1:55" x14ac:dyDescent="0.25">
      <c r="A158" s="105">
        <v>151</v>
      </c>
      <c r="B158" s="155" t="s">
        <v>377</v>
      </c>
      <c r="C158" s="153" t="s">
        <v>612</v>
      </c>
      <c r="D158" s="155" t="s">
        <v>567</v>
      </c>
      <c r="E158" s="236" t="s">
        <v>212</v>
      </c>
      <c r="F158" s="163" t="s">
        <v>224</v>
      </c>
      <c r="G158" s="241" t="s">
        <v>5</v>
      </c>
      <c r="H158" s="156">
        <v>19.03</v>
      </c>
      <c r="I158" s="103"/>
      <c r="J158" s="103">
        <v>1</v>
      </c>
      <c r="K158" s="103"/>
      <c r="L158" s="103"/>
      <c r="M158" s="103">
        <v>1</v>
      </c>
      <c r="N158" s="103">
        <v>1</v>
      </c>
      <c r="O158" s="103">
        <v>1</v>
      </c>
      <c r="P158" s="103">
        <v>1</v>
      </c>
      <c r="Q158" s="103"/>
      <c r="R158" s="122">
        <f>IFERROR(VLOOKUP(G158,'Úklid kategorie'!$E$5:$F$11,2,FALSE),"Není kategorie")</f>
        <v>0</v>
      </c>
      <c r="S158" s="107">
        <f t="shared" si="12"/>
        <v>510.86415600000004</v>
      </c>
      <c r="T158" s="108">
        <f t="shared" si="9"/>
        <v>0</v>
      </c>
      <c r="U158" s="108">
        <f t="shared" si="10"/>
        <v>0</v>
      </c>
      <c r="V158" s="109">
        <f t="shared" si="11"/>
        <v>0</v>
      </c>
      <c r="W158" s="2"/>
      <c r="AQ158" s="2"/>
      <c r="AR158" s="2"/>
      <c r="AS158" s="2"/>
      <c r="BA158" s="2"/>
      <c r="BB158" s="2"/>
      <c r="BC158" s="2"/>
    </row>
    <row r="159" spans="1:55" x14ac:dyDescent="0.25">
      <c r="A159" s="105">
        <v>152</v>
      </c>
      <c r="B159" s="152" t="s">
        <v>378</v>
      </c>
      <c r="C159" s="153" t="s">
        <v>612</v>
      </c>
      <c r="D159" s="152" t="s">
        <v>568</v>
      </c>
      <c r="E159" s="237" t="s">
        <v>212</v>
      </c>
      <c r="F159" s="163" t="s">
        <v>224</v>
      </c>
      <c r="G159" s="241" t="s">
        <v>5</v>
      </c>
      <c r="H159" s="150">
        <v>19.079999999999998</v>
      </c>
      <c r="I159" s="103"/>
      <c r="J159" s="103">
        <v>1</v>
      </c>
      <c r="K159" s="103"/>
      <c r="L159" s="103"/>
      <c r="M159" s="103">
        <v>1</v>
      </c>
      <c r="N159" s="103">
        <v>1</v>
      </c>
      <c r="O159" s="103">
        <v>1</v>
      </c>
      <c r="P159" s="103">
        <v>1</v>
      </c>
      <c r="Q159" s="103"/>
      <c r="R159" s="122">
        <f>IFERROR(VLOOKUP(G159,'Úklid kategorie'!$E$5:$F$11,2,FALSE),"Není kategorie")</f>
        <v>0</v>
      </c>
      <c r="S159" s="107">
        <f t="shared" si="12"/>
        <v>512.20641599999988</v>
      </c>
      <c r="T159" s="108">
        <f t="shared" si="9"/>
        <v>0</v>
      </c>
      <c r="U159" s="108">
        <f t="shared" si="10"/>
        <v>0</v>
      </c>
      <c r="V159" s="109">
        <f t="shared" si="11"/>
        <v>0</v>
      </c>
      <c r="W159" s="2"/>
      <c r="AQ159" s="2"/>
      <c r="AR159" s="2"/>
      <c r="AS159" s="2"/>
      <c r="BA159" s="2"/>
      <c r="BB159" s="2"/>
      <c r="BC159" s="2"/>
    </row>
    <row r="160" spans="1:55" x14ac:dyDescent="0.25">
      <c r="A160" s="105">
        <v>153</v>
      </c>
      <c r="B160" s="155" t="s">
        <v>379</v>
      </c>
      <c r="C160" s="153" t="s">
        <v>612</v>
      </c>
      <c r="D160" s="155" t="s">
        <v>569</v>
      </c>
      <c r="E160" s="236" t="s">
        <v>212</v>
      </c>
      <c r="F160" s="163" t="s">
        <v>224</v>
      </c>
      <c r="G160" s="241" t="s">
        <v>5</v>
      </c>
      <c r="H160" s="156">
        <v>19.079999999999998</v>
      </c>
      <c r="I160" s="103"/>
      <c r="J160" s="103">
        <v>1</v>
      </c>
      <c r="K160" s="103"/>
      <c r="L160" s="103"/>
      <c r="M160" s="103">
        <v>1</v>
      </c>
      <c r="N160" s="103">
        <v>1</v>
      </c>
      <c r="O160" s="103">
        <v>1</v>
      </c>
      <c r="P160" s="103">
        <v>1</v>
      </c>
      <c r="Q160" s="103"/>
      <c r="R160" s="122">
        <f>IFERROR(VLOOKUP(G160,'Úklid kategorie'!$E$5:$F$11,2,FALSE),"Není kategorie")</f>
        <v>0</v>
      </c>
      <c r="S160" s="107">
        <f t="shared" si="12"/>
        <v>512.20641599999988</v>
      </c>
      <c r="T160" s="108">
        <f t="shared" si="9"/>
        <v>0</v>
      </c>
      <c r="U160" s="108">
        <f t="shared" si="10"/>
        <v>0</v>
      </c>
      <c r="V160" s="109">
        <f t="shared" si="11"/>
        <v>0</v>
      </c>
      <c r="W160" s="2"/>
      <c r="AQ160" s="2"/>
      <c r="AR160" s="2"/>
      <c r="AS160" s="2"/>
      <c r="BA160" s="2"/>
      <c r="BB160" s="2"/>
      <c r="BC160" s="2"/>
    </row>
    <row r="161" spans="1:55" x14ac:dyDescent="0.25">
      <c r="A161" s="105">
        <v>154</v>
      </c>
      <c r="B161" s="152" t="s">
        <v>380</v>
      </c>
      <c r="C161" s="153" t="s">
        <v>612</v>
      </c>
      <c r="D161" s="152" t="s">
        <v>570</v>
      </c>
      <c r="E161" s="237" t="s">
        <v>204</v>
      </c>
      <c r="F161" s="163" t="s">
        <v>224</v>
      </c>
      <c r="G161" s="241" t="s">
        <v>6</v>
      </c>
      <c r="H161" s="150">
        <v>19.079999999999998</v>
      </c>
      <c r="I161" s="103"/>
      <c r="J161" s="103">
        <v>1</v>
      </c>
      <c r="K161" s="103"/>
      <c r="L161" s="103"/>
      <c r="M161" s="103">
        <v>1</v>
      </c>
      <c r="N161" s="103">
        <v>1</v>
      </c>
      <c r="O161" s="103">
        <v>1</v>
      </c>
      <c r="P161" s="103">
        <v>1</v>
      </c>
      <c r="Q161" s="103"/>
      <c r="R161" s="122">
        <f>IFERROR(VLOOKUP(G161,'Úklid kategorie'!$E$5:$F$11,2,FALSE),"Není kategorie")</f>
        <v>0</v>
      </c>
      <c r="S161" s="107">
        <f t="shared" si="12"/>
        <v>512.20641599999988</v>
      </c>
      <c r="T161" s="108">
        <f t="shared" si="9"/>
        <v>0</v>
      </c>
      <c r="U161" s="108">
        <f t="shared" si="10"/>
        <v>0</v>
      </c>
      <c r="V161" s="109">
        <f t="shared" si="11"/>
        <v>0</v>
      </c>
      <c r="W161" s="2"/>
      <c r="AQ161" s="2"/>
      <c r="AR161" s="2"/>
      <c r="AS161" s="2"/>
      <c r="BA161" s="2"/>
      <c r="BB161" s="2"/>
      <c r="BC161" s="2"/>
    </row>
    <row r="162" spans="1:55" x14ac:dyDescent="0.25">
      <c r="A162" s="105">
        <v>155</v>
      </c>
      <c r="B162" s="155" t="s">
        <v>381</v>
      </c>
      <c r="C162" s="153" t="s">
        <v>612</v>
      </c>
      <c r="D162" s="155" t="s">
        <v>571</v>
      </c>
      <c r="E162" s="236" t="s">
        <v>212</v>
      </c>
      <c r="F162" s="163" t="s">
        <v>224</v>
      </c>
      <c r="G162" s="241" t="s">
        <v>5</v>
      </c>
      <c r="H162" s="156">
        <v>25.69</v>
      </c>
      <c r="I162" s="103"/>
      <c r="J162" s="103">
        <v>1</v>
      </c>
      <c r="K162" s="103"/>
      <c r="L162" s="103"/>
      <c r="M162" s="103">
        <v>1</v>
      </c>
      <c r="N162" s="103">
        <v>1</v>
      </c>
      <c r="O162" s="103">
        <v>1</v>
      </c>
      <c r="P162" s="103">
        <v>1</v>
      </c>
      <c r="Q162" s="103"/>
      <c r="R162" s="122">
        <f>IFERROR(VLOOKUP(G162,'Úklid kategorie'!$E$5:$F$11,2,FALSE),"Není kategorie")</f>
        <v>0</v>
      </c>
      <c r="S162" s="107">
        <f t="shared" si="12"/>
        <v>689.65318800000011</v>
      </c>
      <c r="T162" s="108">
        <f t="shared" si="9"/>
        <v>0</v>
      </c>
      <c r="U162" s="108">
        <f t="shared" si="10"/>
        <v>0</v>
      </c>
      <c r="V162" s="109">
        <f t="shared" si="11"/>
        <v>0</v>
      </c>
      <c r="W162" s="2"/>
      <c r="AQ162" s="2"/>
      <c r="AR162" s="2"/>
      <c r="AS162" s="2"/>
      <c r="BA162" s="2"/>
      <c r="BB162" s="2"/>
      <c r="BC162" s="2"/>
    </row>
    <row r="163" spans="1:55" x14ac:dyDescent="0.25">
      <c r="A163" s="105">
        <v>156</v>
      </c>
      <c r="B163" s="152" t="s">
        <v>382</v>
      </c>
      <c r="C163" s="153" t="s">
        <v>612</v>
      </c>
      <c r="D163" s="152" t="s">
        <v>572</v>
      </c>
      <c r="E163" s="237" t="s">
        <v>204</v>
      </c>
      <c r="F163" s="163" t="s">
        <v>224</v>
      </c>
      <c r="G163" s="241" t="s">
        <v>6</v>
      </c>
      <c r="H163" s="150">
        <v>18.850000000000001</v>
      </c>
      <c r="I163" s="103"/>
      <c r="J163" s="103">
        <v>1</v>
      </c>
      <c r="K163" s="103"/>
      <c r="L163" s="103"/>
      <c r="M163" s="103">
        <v>1</v>
      </c>
      <c r="N163" s="103">
        <v>1</v>
      </c>
      <c r="O163" s="103">
        <v>1</v>
      </c>
      <c r="P163" s="103">
        <v>1</v>
      </c>
      <c r="Q163" s="103"/>
      <c r="R163" s="122">
        <f>IFERROR(VLOOKUP(G163,'Úklid kategorie'!$E$5:$F$11,2,FALSE),"Není kategorie")</f>
        <v>0</v>
      </c>
      <c r="S163" s="107">
        <f t="shared" si="12"/>
        <v>506.03202000000005</v>
      </c>
      <c r="T163" s="108">
        <f t="shared" si="9"/>
        <v>0</v>
      </c>
      <c r="U163" s="108">
        <f t="shared" si="10"/>
        <v>0</v>
      </c>
      <c r="V163" s="109">
        <f t="shared" si="11"/>
        <v>0</v>
      </c>
      <c r="W163" s="2"/>
      <c r="AQ163" s="2"/>
      <c r="AR163" s="2"/>
      <c r="AS163" s="2"/>
      <c r="BA163" s="2"/>
      <c r="BB163" s="2"/>
      <c r="BC163" s="2"/>
    </row>
    <row r="164" spans="1:55" x14ac:dyDescent="0.25">
      <c r="A164" s="105">
        <v>157</v>
      </c>
      <c r="B164" s="155" t="s">
        <v>383</v>
      </c>
      <c r="C164" s="153" t="s">
        <v>612</v>
      </c>
      <c r="D164" s="155" t="s">
        <v>573</v>
      </c>
      <c r="E164" s="236" t="s">
        <v>212</v>
      </c>
      <c r="F164" s="163" t="s">
        <v>224</v>
      </c>
      <c r="G164" s="241" t="s">
        <v>5</v>
      </c>
      <c r="H164" s="156">
        <v>12.42</v>
      </c>
      <c r="I164" s="103"/>
      <c r="J164" s="103">
        <v>1</v>
      </c>
      <c r="K164" s="103"/>
      <c r="L164" s="103"/>
      <c r="M164" s="103">
        <v>1</v>
      </c>
      <c r="N164" s="103">
        <v>1</v>
      </c>
      <c r="O164" s="103">
        <v>1</v>
      </c>
      <c r="P164" s="103">
        <v>1</v>
      </c>
      <c r="Q164" s="103"/>
      <c r="R164" s="122">
        <f>IFERROR(VLOOKUP(G164,'Úklid kategorie'!$E$5:$F$11,2,FALSE),"Není kategorie")</f>
        <v>0</v>
      </c>
      <c r="S164" s="107">
        <f t="shared" si="12"/>
        <v>333.41738399999997</v>
      </c>
      <c r="T164" s="108">
        <f t="shared" si="9"/>
        <v>0</v>
      </c>
      <c r="U164" s="108">
        <f t="shared" si="10"/>
        <v>0</v>
      </c>
      <c r="V164" s="109">
        <f t="shared" si="11"/>
        <v>0</v>
      </c>
      <c r="W164" s="2"/>
      <c r="AQ164" s="2"/>
      <c r="AR164" s="2"/>
      <c r="AS164" s="2"/>
      <c r="BA164" s="2"/>
      <c r="BB164" s="2"/>
      <c r="BC164" s="2"/>
    </row>
    <row r="165" spans="1:55" x14ac:dyDescent="0.25">
      <c r="A165" s="105">
        <v>158</v>
      </c>
      <c r="B165" s="152" t="s">
        <v>384</v>
      </c>
      <c r="C165" s="153" t="s">
        <v>612</v>
      </c>
      <c r="D165" s="152" t="s">
        <v>574</v>
      </c>
      <c r="E165" s="237" t="s">
        <v>215</v>
      </c>
      <c r="F165" s="163" t="s">
        <v>224</v>
      </c>
      <c r="G165" s="241" t="s">
        <v>2</v>
      </c>
      <c r="H165" s="150">
        <v>43.07</v>
      </c>
      <c r="I165" s="103"/>
      <c r="J165" s="90">
        <v>1</v>
      </c>
      <c r="K165" s="90"/>
      <c r="L165" s="90"/>
      <c r="M165" s="90">
        <v>1</v>
      </c>
      <c r="N165" s="90">
        <v>1</v>
      </c>
      <c r="O165" s="90"/>
      <c r="P165" s="90">
        <v>1</v>
      </c>
      <c r="Q165" s="103"/>
      <c r="R165" s="122">
        <f>IFERROR(VLOOKUP(G165,'Úklid kategorie'!$E$5:$F$11,2,FALSE),"Není kategorie")</f>
        <v>0</v>
      </c>
      <c r="S165" s="107">
        <f t="shared" ref="S165" si="13">(H165*I165*30.4167)+(H165*J165*21)+(H165*K165*4.3452)+(H165*L165*4.3452)+(H165*M165*4.3452)+H165*N165+(H165*O165/3)+(H165*P165/6)+(H165*Q165/12)</f>
        <v>1141.8660973333333</v>
      </c>
      <c r="T165" s="108">
        <f t="shared" si="9"/>
        <v>0</v>
      </c>
      <c r="U165" s="108">
        <f t="shared" si="10"/>
        <v>0</v>
      </c>
      <c r="V165" s="109">
        <f t="shared" si="11"/>
        <v>0</v>
      </c>
      <c r="W165" s="2"/>
      <c r="AQ165" s="2"/>
      <c r="AR165" s="2"/>
      <c r="AS165" s="2"/>
      <c r="BA165" s="2"/>
      <c r="BB165" s="2"/>
      <c r="BC165" s="2"/>
    </row>
    <row r="166" spans="1:55" x14ac:dyDescent="0.25">
      <c r="A166" s="105">
        <v>159</v>
      </c>
      <c r="B166" s="155" t="s">
        <v>385</v>
      </c>
      <c r="C166" s="153" t="s">
        <v>612</v>
      </c>
      <c r="D166" s="155" t="s">
        <v>575</v>
      </c>
      <c r="E166" s="236" t="s">
        <v>207</v>
      </c>
      <c r="F166" s="163" t="s">
        <v>219</v>
      </c>
      <c r="G166" s="241" t="s">
        <v>3</v>
      </c>
      <c r="H166" s="156">
        <v>4.37</v>
      </c>
      <c r="I166" s="103"/>
      <c r="J166" s="103">
        <v>1</v>
      </c>
      <c r="K166" s="103"/>
      <c r="L166" s="103"/>
      <c r="M166" s="103">
        <v>1</v>
      </c>
      <c r="N166" s="103">
        <v>1</v>
      </c>
      <c r="O166" s="103"/>
      <c r="P166" s="103">
        <v>1</v>
      </c>
      <c r="Q166" s="103"/>
      <c r="R166" s="122">
        <f>IFERROR(VLOOKUP(G166,'Úklid kategorie'!$E$5:$F$11,2,FALSE),"Není kategorie")</f>
        <v>0</v>
      </c>
      <c r="S166" s="107">
        <f t="shared" si="4"/>
        <v>115.85685733333334</v>
      </c>
      <c r="T166" s="108">
        <f t="shared" si="9"/>
        <v>0</v>
      </c>
      <c r="U166" s="108">
        <f t="shared" si="10"/>
        <v>0</v>
      </c>
      <c r="V166" s="109">
        <f t="shared" si="11"/>
        <v>0</v>
      </c>
      <c r="W166" s="2"/>
      <c r="AH166" s="2"/>
      <c r="AI166" s="2"/>
      <c r="AJ166" s="2"/>
      <c r="AQ166" s="2"/>
      <c r="AR166" s="2"/>
      <c r="AS166" s="2"/>
      <c r="BA166" s="2"/>
      <c r="BB166" s="2"/>
      <c r="BC166" s="2"/>
    </row>
    <row r="167" spans="1:55" x14ac:dyDescent="0.25">
      <c r="A167" s="105">
        <v>160</v>
      </c>
      <c r="B167" s="152" t="s">
        <v>386</v>
      </c>
      <c r="C167" s="153" t="s">
        <v>612</v>
      </c>
      <c r="D167" s="152" t="s">
        <v>576</v>
      </c>
      <c r="E167" s="237" t="s">
        <v>208</v>
      </c>
      <c r="F167" s="163" t="s">
        <v>219</v>
      </c>
      <c r="G167" s="241" t="s">
        <v>3</v>
      </c>
      <c r="H167" s="150">
        <v>8.76</v>
      </c>
      <c r="I167" s="103"/>
      <c r="J167" s="103">
        <v>1</v>
      </c>
      <c r="K167" s="103"/>
      <c r="L167" s="103"/>
      <c r="M167" s="103">
        <v>1</v>
      </c>
      <c r="N167" s="103">
        <v>1</v>
      </c>
      <c r="O167" s="103"/>
      <c r="P167" s="103">
        <v>1</v>
      </c>
      <c r="Q167" s="102"/>
      <c r="R167" s="122">
        <f>IFERROR(VLOOKUP(G167,'Úklid kategorie'!$E$5:$F$11,2,FALSE),"Není kategorie")</f>
        <v>0</v>
      </c>
      <c r="S167" s="107">
        <f t="shared" si="4"/>
        <v>232.24395200000001</v>
      </c>
      <c r="T167" s="108">
        <f t="shared" si="9"/>
        <v>0</v>
      </c>
      <c r="U167" s="108">
        <f t="shared" si="10"/>
        <v>0</v>
      </c>
      <c r="V167" s="109">
        <f t="shared" si="11"/>
        <v>0</v>
      </c>
      <c r="W167" s="2"/>
      <c r="AH167" s="2"/>
      <c r="AI167" s="2"/>
      <c r="AJ167" s="2"/>
      <c r="AQ167" s="2"/>
      <c r="AR167" s="2"/>
      <c r="AS167" s="2"/>
      <c r="BA167" s="2"/>
      <c r="BB167" s="2"/>
      <c r="BC167" s="2"/>
    </row>
    <row r="168" spans="1:55" x14ac:dyDescent="0.25">
      <c r="A168" s="105">
        <v>161</v>
      </c>
      <c r="B168" s="155" t="s">
        <v>387</v>
      </c>
      <c r="C168" s="153" t="s">
        <v>612</v>
      </c>
      <c r="D168" s="155" t="s">
        <v>577</v>
      </c>
      <c r="E168" s="236" t="s">
        <v>217</v>
      </c>
      <c r="F168" s="163" t="s">
        <v>219</v>
      </c>
      <c r="G168" s="241" t="s">
        <v>6</v>
      </c>
      <c r="H168" s="156">
        <v>6.37</v>
      </c>
      <c r="I168" s="103"/>
      <c r="J168" s="103"/>
      <c r="K168" s="103"/>
      <c r="L168" s="103"/>
      <c r="M168" s="103"/>
      <c r="N168" s="103"/>
      <c r="O168" s="103"/>
      <c r="P168" s="103"/>
      <c r="Q168" s="103"/>
      <c r="R168" s="122">
        <f>IFERROR(VLOOKUP(G168,'Úklid kategorie'!$E$5:$F$11,2,FALSE),"Není kategorie")</f>
        <v>0</v>
      </c>
      <c r="S168" s="107">
        <f t="shared" si="4"/>
        <v>0</v>
      </c>
      <c r="T168" s="108">
        <f t="shared" si="9"/>
        <v>0</v>
      </c>
      <c r="U168" s="108">
        <f t="shared" si="10"/>
        <v>0</v>
      </c>
      <c r="V168" s="109">
        <f t="shared" si="11"/>
        <v>0</v>
      </c>
      <c r="W168" s="2"/>
      <c r="AH168" s="2"/>
      <c r="AI168" s="2"/>
      <c r="AJ168" s="2"/>
      <c r="AQ168" s="2"/>
      <c r="AR168" s="2"/>
      <c r="AS168" s="2"/>
      <c r="BA168" s="2"/>
      <c r="BB168" s="2"/>
      <c r="BC168" s="2"/>
    </row>
    <row r="169" spans="1:55" x14ac:dyDescent="0.25">
      <c r="A169" s="105">
        <v>162</v>
      </c>
      <c r="B169" s="152" t="s">
        <v>388</v>
      </c>
      <c r="C169" s="153" t="s">
        <v>612</v>
      </c>
      <c r="D169" s="152" t="s">
        <v>578</v>
      </c>
      <c r="E169" s="237" t="s">
        <v>208</v>
      </c>
      <c r="F169" s="163" t="s">
        <v>219</v>
      </c>
      <c r="G169" s="241" t="s">
        <v>3</v>
      </c>
      <c r="H169" s="150">
        <v>9.42</v>
      </c>
      <c r="I169" s="103"/>
      <c r="J169" s="103">
        <v>1</v>
      </c>
      <c r="K169" s="103"/>
      <c r="L169" s="103"/>
      <c r="M169" s="103">
        <v>1</v>
      </c>
      <c r="N169" s="103">
        <v>1</v>
      </c>
      <c r="O169" s="103"/>
      <c r="P169" s="103">
        <v>1</v>
      </c>
      <c r="Q169" s="103"/>
      <c r="R169" s="122">
        <f>IFERROR(VLOOKUP(G169,'Úklid kategorie'!$E$5:$F$11,2,FALSE),"Není kategorie")</f>
        <v>0</v>
      </c>
      <c r="S169" s="107">
        <f t="shared" si="4"/>
        <v>249.74178399999997</v>
      </c>
      <c r="T169" s="108">
        <f t="shared" si="9"/>
        <v>0</v>
      </c>
      <c r="U169" s="108">
        <f t="shared" si="10"/>
        <v>0</v>
      </c>
      <c r="V169" s="109">
        <f t="shared" si="11"/>
        <v>0</v>
      </c>
      <c r="W169" s="2"/>
      <c r="AH169" s="2"/>
      <c r="AI169" s="2"/>
      <c r="AJ169" s="2"/>
      <c r="AQ169" s="2"/>
      <c r="AR169" s="2"/>
      <c r="AS169" s="2"/>
      <c r="BA169" s="2"/>
      <c r="BB169" s="2"/>
      <c r="BC169" s="2"/>
    </row>
    <row r="170" spans="1:55" x14ac:dyDescent="0.25">
      <c r="A170" s="105">
        <v>163</v>
      </c>
      <c r="B170" s="155" t="s">
        <v>389</v>
      </c>
      <c r="C170" s="153" t="s">
        <v>612</v>
      </c>
      <c r="D170" s="155" t="s">
        <v>579</v>
      </c>
      <c r="E170" s="236" t="s">
        <v>212</v>
      </c>
      <c r="F170" s="163" t="s">
        <v>224</v>
      </c>
      <c r="G170" s="241" t="s">
        <v>5</v>
      </c>
      <c r="H170" s="156">
        <v>9.9700000000000006</v>
      </c>
      <c r="I170" s="103"/>
      <c r="J170" s="103">
        <v>1</v>
      </c>
      <c r="K170" s="103"/>
      <c r="L170" s="103"/>
      <c r="M170" s="103">
        <v>1</v>
      </c>
      <c r="N170" s="103">
        <v>1</v>
      </c>
      <c r="O170" s="103">
        <v>1</v>
      </c>
      <c r="P170" s="103">
        <v>1</v>
      </c>
      <c r="Q170" s="103"/>
      <c r="R170" s="122">
        <f>IFERROR(VLOOKUP(G170,'Úklid kategorie'!$E$5:$F$11,2,FALSE),"Není kategorie")</f>
        <v>0</v>
      </c>
      <c r="S170" s="107">
        <f t="shared" si="4"/>
        <v>267.64664400000004</v>
      </c>
      <c r="T170" s="108">
        <f t="shared" si="9"/>
        <v>0</v>
      </c>
      <c r="U170" s="108">
        <f t="shared" si="10"/>
        <v>0</v>
      </c>
      <c r="V170" s="109">
        <f t="shared" si="11"/>
        <v>0</v>
      </c>
      <c r="W170" s="2"/>
      <c r="AQ170" s="2"/>
      <c r="AR170" s="2"/>
      <c r="AS170" s="2"/>
      <c r="BA170" s="2"/>
      <c r="BB170" s="2"/>
      <c r="BC170" s="2"/>
    </row>
    <row r="171" spans="1:55" x14ac:dyDescent="0.25">
      <c r="A171" s="105">
        <v>164</v>
      </c>
      <c r="B171" s="152" t="s">
        <v>390</v>
      </c>
      <c r="C171" s="153" t="s">
        <v>612</v>
      </c>
      <c r="D171" s="152" t="s">
        <v>580</v>
      </c>
      <c r="E171" s="237" t="s">
        <v>211</v>
      </c>
      <c r="F171" s="163" t="s">
        <v>219</v>
      </c>
      <c r="G171" s="241" t="s">
        <v>2</v>
      </c>
      <c r="H171" s="150">
        <v>24.64</v>
      </c>
      <c r="I171" s="103"/>
      <c r="J171" s="90">
        <v>1</v>
      </c>
      <c r="K171" s="90"/>
      <c r="L171" s="90"/>
      <c r="M171" s="90">
        <v>1</v>
      </c>
      <c r="N171" s="90">
        <v>1</v>
      </c>
      <c r="O171" s="90"/>
      <c r="P171" s="90">
        <v>1</v>
      </c>
      <c r="Q171" s="103"/>
      <c r="R171" s="122">
        <f>IFERROR(VLOOKUP(G171,'Úklid kategorie'!$E$5:$F$11,2,FALSE),"Není kategorie")</f>
        <v>0</v>
      </c>
      <c r="S171" s="107">
        <f t="shared" ref="S171:S182" si="14">(H171*I171*30.4167)+(H171*J171*21)+(H171*K171*4.3452)+(H171*L171*4.3452)+(H171*M171*4.3452)+H171*N171+(H171*O171/3)+(H171*P171/6)+(H171*Q171/12)</f>
        <v>653.25239466666676</v>
      </c>
      <c r="T171" s="108">
        <f t="shared" si="9"/>
        <v>0</v>
      </c>
      <c r="U171" s="108">
        <f t="shared" si="10"/>
        <v>0</v>
      </c>
      <c r="V171" s="109">
        <f t="shared" si="11"/>
        <v>0</v>
      </c>
      <c r="W171" s="2"/>
      <c r="AQ171" s="2"/>
      <c r="AR171" s="2"/>
      <c r="AS171" s="2"/>
      <c r="BA171" s="2"/>
      <c r="BB171" s="2"/>
      <c r="BC171" s="2"/>
    </row>
    <row r="172" spans="1:55" x14ac:dyDescent="0.25">
      <c r="A172" s="105">
        <v>165</v>
      </c>
      <c r="B172" s="155" t="s">
        <v>391</v>
      </c>
      <c r="C172" s="153" t="s">
        <v>612</v>
      </c>
      <c r="D172" s="155" t="s">
        <v>581</v>
      </c>
      <c r="E172" s="236" t="s">
        <v>212</v>
      </c>
      <c r="F172" s="163" t="s">
        <v>225</v>
      </c>
      <c r="G172" s="241" t="s">
        <v>5</v>
      </c>
      <c r="H172" s="156">
        <v>15.5</v>
      </c>
      <c r="I172" s="103"/>
      <c r="J172" s="103">
        <v>1</v>
      </c>
      <c r="K172" s="103"/>
      <c r="L172" s="103"/>
      <c r="M172" s="103">
        <v>1</v>
      </c>
      <c r="N172" s="103">
        <v>1</v>
      </c>
      <c r="O172" s="103">
        <v>1</v>
      </c>
      <c r="P172" s="103">
        <v>1</v>
      </c>
      <c r="Q172" s="103"/>
      <c r="R172" s="122">
        <f>IFERROR(VLOOKUP(G172,'Úklid kategorie'!$E$5:$F$11,2,FALSE),"Není kategorie")</f>
        <v>0</v>
      </c>
      <c r="S172" s="107">
        <f t="shared" si="14"/>
        <v>416.10059999999999</v>
      </c>
      <c r="T172" s="108">
        <f t="shared" si="9"/>
        <v>0</v>
      </c>
      <c r="U172" s="108">
        <f t="shared" si="10"/>
        <v>0</v>
      </c>
      <c r="V172" s="109">
        <f t="shared" si="11"/>
        <v>0</v>
      </c>
      <c r="W172" s="2"/>
      <c r="AQ172" s="2"/>
      <c r="AR172" s="2"/>
      <c r="AS172" s="2"/>
      <c r="BA172" s="2"/>
      <c r="BB172" s="2"/>
      <c r="BC172" s="2"/>
    </row>
    <row r="173" spans="1:55" x14ac:dyDescent="0.25">
      <c r="A173" s="105">
        <v>166</v>
      </c>
      <c r="B173" s="152" t="s">
        <v>392</v>
      </c>
      <c r="C173" s="153" t="s">
        <v>612</v>
      </c>
      <c r="D173" s="152" t="s">
        <v>582</v>
      </c>
      <c r="E173" s="237" t="s">
        <v>206</v>
      </c>
      <c r="F173" s="163" t="s">
        <v>219</v>
      </c>
      <c r="G173" s="241" t="s">
        <v>2</v>
      </c>
      <c r="H173" s="150">
        <v>28.32</v>
      </c>
      <c r="I173" s="103"/>
      <c r="J173" s="90">
        <v>1</v>
      </c>
      <c r="K173" s="90"/>
      <c r="L173" s="90"/>
      <c r="M173" s="90">
        <v>1</v>
      </c>
      <c r="N173" s="90">
        <v>1</v>
      </c>
      <c r="O173" s="90"/>
      <c r="P173" s="90">
        <v>1</v>
      </c>
      <c r="Q173" s="103"/>
      <c r="R173" s="122">
        <f>IFERROR(VLOOKUP(G173,'Úklid kategorie'!$E$5:$F$11,2,FALSE),"Není kategorie")</f>
        <v>0</v>
      </c>
      <c r="S173" s="107">
        <f t="shared" si="14"/>
        <v>750.8160640000001</v>
      </c>
      <c r="T173" s="108">
        <f t="shared" si="9"/>
        <v>0</v>
      </c>
      <c r="U173" s="108">
        <f t="shared" si="10"/>
        <v>0</v>
      </c>
      <c r="V173" s="109">
        <f t="shared" si="11"/>
        <v>0</v>
      </c>
      <c r="W173" s="2"/>
      <c r="AQ173" s="2"/>
      <c r="AR173" s="2"/>
      <c r="AS173" s="2"/>
      <c r="BA173" s="2"/>
      <c r="BB173" s="2"/>
      <c r="BC173" s="2"/>
    </row>
    <row r="174" spans="1:55" x14ac:dyDescent="0.25">
      <c r="A174" s="105">
        <v>167</v>
      </c>
      <c r="B174" s="155" t="s">
        <v>393</v>
      </c>
      <c r="C174" s="153" t="s">
        <v>612</v>
      </c>
      <c r="D174" s="155" t="s">
        <v>583</v>
      </c>
      <c r="E174" s="236" t="s">
        <v>206</v>
      </c>
      <c r="F174" s="234" t="s">
        <v>219</v>
      </c>
      <c r="G174" s="241" t="s">
        <v>2</v>
      </c>
      <c r="H174" s="156">
        <v>3.63</v>
      </c>
      <c r="I174" s="103"/>
      <c r="J174" s="103">
        <v>1</v>
      </c>
      <c r="K174" s="103"/>
      <c r="L174" s="103"/>
      <c r="M174" s="103">
        <v>1</v>
      </c>
      <c r="N174" s="103">
        <v>1</v>
      </c>
      <c r="O174" s="103"/>
      <c r="P174" s="103">
        <v>1</v>
      </c>
      <c r="Q174" s="103"/>
      <c r="R174" s="122">
        <f>IFERROR(VLOOKUP(G174,'Úklid kategorie'!$E$5:$F$11,2,FALSE),"Není kategorie")</f>
        <v>0</v>
      </c>
      <c r="S174" s="107">
        <f t="shared" si="14"/>
        <v>96.238076000000007</v>
      </c>
      <c r="T174" s="108">
        <f t="shared" si="9"/>
        <v>0</v>
      </c>
      <c r="U174" s="108">
        <f t="shared" si="10"/>
        <v>0</v>
      </c>
      <c r="V174" s="109">
        <f t="shared" si="11"/>
        <v>0</v>
      </c>
      <c r="W174" s="2"/>
      <c r="AQ174" s="2"/>
      <c r="AR174" s="2"/>
      <c r="AS174" s="2"/>
      <c r="BA174" s="2"/>
      <c r="BB174" s="2"/>
      <c r="BC174" s="2"/>
    </row>
    <row r="175" spans="1:55" x14ac:dyDescent="0.25">
      <c r="A175" s="105">
        <v>168</v>
      </c>
      <c r="B175" s="152" t="s">
        <v>394</v>
      </c>
      <c r="C175" s="153" t="s">
        <v>613</v>
      </c>
      <c r="D175" s="152" t="s">
        <v>584</v>
      </c>
      <c r="E175" s="237" t="s">
        <v>206</v>
      </c>
      <c r="F175" s="163" t="s">
        <v>219</v>
      </c>
      <c r="G175" s="241" t="s">
        <v>2</v>
      </c>
      <c r="H175" s="150">
        <v>93.94</v>
      </c>
      <c r="I175" s="103"/>
      <c r="J175" s="90">
        <v>1</v>
      </c>
      <c r="K175" s="90"/>
      <c r="L175" s="90"/>
      <c r="M175" s="90">
        <v>1</v>
      </c>
      <c r="N175" s="90">
        <v>1</v>
      </c>
      <c r="O175" s="90"/>
      <c r="P175" s="90">
        <v>1</v>
      </c>
      <c r="Q175" s="103"/>
      <c r="R175" s="122">
        <f>IFERROR(VLOOKUP(G175,'Úklid kategorie'!$E$5:$F$11,2,FALSE),"Není kategorie")</f>
        <v>0</v>
      </c>
      <c r="S175" s="107">
        <f t="shared" si="14"/>
        <v>2490.5247546666669</v>
      </c>
      <c r="T175" s="108">
        <f t="shared" si="9"/>
        <v>0</v>
      </c>
      <c r="U175" s="108">
        <f t="shared" si="10"/>
        <v>0</v>
      </c>
      <c r="V175" s="109">
        <f t="shared" si="11"/>
        <v>0</v>
      </c>
      <c r="W175" s="2"/>
      <c r="AQ175" s="2"/>
      <c r="AR175" s="2"/>
      <c r="AS175" s="2"/>
      <c r="BA175" s="2"/>
      <c r="BB175" s="2"/>
      <c r="BC175" s="2"/>
    </row>
    <row r="176" spans="1:55" x14ac:dyDescent="0.25">
      <c r="A176" s="105">
        <v>169</v>
      </c>
      <c r="B176" s="155" t="s">
        <v>395</v>
      </c>
      <c r="C176" s="153" t="s">
        <v>613</v>
      </c>
      <c r="D176" s="155" t="s">
        <v>585</v>
      </c>
      <c r="E176" s="236" t="s">
        <v>1141</v>
      </c>
      <c r="F176" s="234" t="s">
        <v>219</v>
      </c>
      <c r="G176" s="241"/>
      <c r="H176" s="156"/>
      <c r="I176" s="103"/>
      <c r="J176" s="103"/>
      <c r="K176" s="103"/>
      <c r="L176" s="103"/>
      <c r="M176" s="103"/>
      <c r="N176" s="103"/>
      <c r="O176" s="103"/>
      <c r="P176" s="103"/>
      <c r="Q176" s="103"/>
      <c r="R176" s="213" t="s">
        <v>1145</v>
      </c>
      <c r="S176" s="107">
        <f t="shared" si="14"/>
        <v>0</v>
      </c>
      <c r="T176" s="108">
        <v>0</v>
      </c>
      <c r="U176" s="108">
        <f t="shared" si="10"/>
        <v>0</v>
      </c>
      <c r="V176" s="109">
        <f t="shared" si="11"/>
        <v>0</v>
      </c>
      <c r="W176" s="2"/>
      <c r="AQ176" s="2"/>
      <c r="AR176" s="2"/>
      <c r="AS176" s="2"/>
      <c r="BA176" s="2"/>
      <c r="BB176" s="2"/>
      <c r="BC176" s="2"/>
    </row>
    <row r="177" spans="1:55" x14ac:dyDescent="0.25">
      <c r="A177" s="105">
        <v>170</v>
      </c>
      <c r="B177" s="152" t="s">
        <v>396</v>
      </c>
      <c r="C177" s="153" t="s">
        <v>613</v>
      </c>
      <c r="D177" s="152" t="s">
        <v>586</v>
      </c>
      <c r="E177" s="237" t="s">
        <v>204</v>
      </c>
      <c r="F177" s="163" t="s">
        <v>224</v>
      </c>
      <c r="G177" s="241" t="s">
        <v>6</v>
      </c>
      <c r="H177" s="150">
        <v>19.079999999999998</v>
      </c>
      <c r="I177" s="103"/>
      <c r="J177" s="103">
        <v>1</v>
      </c>
      <c r="K177" s="103"/>
      <c r="L177" s="103"/>
      <c r="M177" s="103">
        <v>1</v>
      </c>
      <c r="N177" s="103">
        <v>1</v>
      </c>
      <c r="O177" s="103">
        <v>1</v>
      </c>
      <c r="P177" s="103">
        <v>1</v>
      </c>
      <c r="Q177" s="103"/>
      <c r="R177" s="122">
        <f>IFERROR(VLOOKUP(G177,'Úklid kategorie'!$E$5:$F$11,2,FALSE),"Není kategorie")</f>
        <v>0</v>
      </c>
      <c r="S177" s="107">
        <f t="shared" si="14"/>
        <v>512.20641599999988</v>
      </c>
      <c r="T177" s="108">
        <f t="shared" si="9"/>
        <v>0</v>
      </c>
      <c r="U177" s="108">
        <f t="shared" si="10"/>
        <v>0</v>
      </c>
      <c r="V177" s="109">
        <f t="shared" si="11"/>
        <v>0</v>
      </c>
      <c r="W177" s="2"/>
      <c r="AQ177" s="2"/>
      <c r="AR177" s="2"/>
      <c r="AS177" s="2"/>
      <c r="BA177" s="2"/>
      <c r="BB177" s="2"/>
      <c r="BC177" s="2"/>
    </row>
    <row r="178" spans="1:55" x14ac:dyDescent="0.25">
      <c r="A178" s="105">
        <v>171</v>
      </c>
      <c r="B178" s="155" t="s">
        <v>397</v>
      </c>
      <c r="C178" s="153" t="s">
        <v>613</v>
      </c>
      <c r="D178" s="155" t="s">
        <v>587</v>
      </c>
      <c r="E178" s="236" t="s">
        <v>204</v>
      </c>
      <c r="F178" s="163" t="s">
        <v>226</v>
      </c>
      <c r="G178" s="241" t="s">
        <v>6</v>
      </c>
      <c r="H178" s="156">
        <v>19.05</v>
      </c>
      <c r="I178" s="103"/>
      <c r="J178" s="103">
        <v>1</v>
      </c>
      <c r="K178" s="103"/>
      <c r="L178" s="103"/>
      <c r="M178" s="103">
        <v>1</v>
      </c>
      <c r="N178" s="103">
        <v>1</v>
      </c>
      <c r="O178" s="103">
        <v>1</v>
      </c>
      <c r="P178" s="103">
        <v>1</v>
      </c>
      <c r="Q178" s="103"/>
      <c r="R178" s="122">
        <f>IFERROR(VLOOKUP(G178,'Úklid kategorie'!$E$5:$F$11,2,FALSE),"Není kategorie")</f>
        <v>0</v>
      </c>
      <c r="S178" s="107">
        <f t="shared" si="14"/>
        <v>511.40106000000003</v>
      </c>
      <c r="T178" s="108">
        <f t="shared" si="9"/>
        <v>0</v>
      </c>
      <c r="U178" s="108">
        <f t="shared" si="10"/>
        <v>0</v>
      </c>
      <c r="V178" s="109">
        <f t="shared" si="11"/>
        <v>0</v>
      </c>
      <c r="W178" s="2"/>
      <c r="AQ178" s="2"/>
      <c r="AR178" s="2"/>
      <c r="AS178" s="2"/>
      <c r="BA178" s="2"/>
      <c r="BB178" s="2"/>
      <c r="BC178" s="2"/>
    </row>
    <row r="179" spans="1:55" x14ac:dyDescent="0.25">
      <c r="A179" s="105">
        <v>172</v>
      </c>
      <c r="B179" s="152" t="s">
        <v>398</v>
      </c>
      <c r="C179" s="153" t="s">
        <v>613</v>
      </c>
      <c r="D179" s="152" t="s">
        <v>588</v>
      </c>
      <c r="E179" s="237" t="s">
        <v>204</v>
      </c>
      <c r="F179" s="163" t="s">
        <v>224</v>
      </c>
      <c r="G179" s="241" t="s">
        <v>6</v>
      </c>
      <c r="H179" s="150">
        <v>38.86</v>
      </c>
      <c r="I179" s="103"/>
      <c r="J179" s="103">
        <v>1</v>
      </c>
      <c r="K179" s="103"/>
      <c r="L179" s="103"/>
      <c r="M179" s="103">
        <v>1</v>
      </c>
      <c r="N179" s="103">
        <v>1</v>
      </c>
      <c r="O179" s="103">
        <v>1</v>
      </c>
      <c r="P179" s="103">
        <v>1</v>
      </c>
      <c r="Q179" s="103"/>
      <c r="R179" s="122">
        <f>IFERROR(VLOOKUP(G179,'Úklid kategorie'!$E$5:$F$11,2,FALSE),"Není kategorie")</f>
        <v>0</v>
      </c>
      <c r="S179" s="107">
        <f t="shared" si="14"/>
        <v>1043.2044719999999</v>
      </c>
      <c r="T179" s="108">
        <f t="shared" si="9"/>
        <v>0</v>
      </c>
      <c r="U179" s="108">
        <f t="shared" si="10"/>
        <v>0</v>
      </c>
      <c r="V179" s="109">
        <f t="shared" si="11"/>
        <v>0</v>
      </c>
      <c r="W179" s="2"/>
      <c r="AQ179" s="2"/>
      <c r="AR179" s="2"/>
      <c r="AS179" s="2"/>
      <c r="BA179" s="2"/>
      <c r="BB179" s="2"/>
      <c r="BC179" s="2"/>
    </row>
    <row r="180" spans="1:55" x14ac:dyDescent="0.25">
      <c r="A180" s="105">
        <v>173</v>
      </c>
      <c r="B180" s="155" t="s">
        <v>399</v>
      </c>
      <c r="C180" s="153" t="s">
        <v>613</v>
      </c>
      <c r="D180" s="155" t="s">
        <v>589</v>
      </c>
      <c r="E180" s="236" t="s">
        <v>204</v>
      </c>
      <c r="F180" s="163" t="s">
        <v>226</v>
      </c>
      <c r="G180" s="241" t="s">
        <v>6</v>
      </c>
      <c r="H180" s="156">
        <v>38.950000000000003</v>
      </c>
      <c r="I180" s="103"/>
      <c r="J180" s="103">
        <v>1</v>
      </c>
      <c r="K180" s="103"/>
      <c r="L180" s="103"/>
      <c r="M180" s="103">
        <v>1</v>
      </c>
      <c r="N180" s="103">
        <v>1</v>
      </c>
      <c r="O180" s="103">
        <v>1</v>
      </c>
      <c r="P180" s="103">
        <v>1</v>
      </c>
      <c r="Q180" s="103"/>
      <c r="R180" s="122">
        <f>IFERROR(VLOOKUP(G180,'Úklid kategorie'!$E$5:$F$11,2,FALSE),"Není kategorie")</f>
        <v>0</v>
      </c>
      <c r="S180" s="107">
        <f t="shared" si="14"/>
        <v>1045.6205399999999</v>
      </c>
      <c r="T180" s="108">
        <f t="shared" si="9"/>
        <v>0</v>
      </c>
      <c r="U180" s="108">
        <f t="shared" si="10"/>
        <v>0</v>
      </c>
      <c r="V180" s="109">
        <f t="shared" si="11"/>
        <v>0</v>
      </c>
      <c r="W180" s="2"/>
      <c r="AQ180" s="2"/>
      <c r="AR180" s="2"/>
      <c r="AS180" s="2"/>
      <c r="BA180" s="2"/>
      <c r="BB180" s="2"/>
      <c r="BC180" s="2"/>
    </row>
    <row r="181" spans="1:55" x14ac:dyDescent="0.25">
      <c r="A181" s="105">
        <v>174</v>
      </c>
      <c r="B181" s="152" t="s">
        <v>400</v>
      </c>
      <c r="C181" s="153" t="s">
        <v>613</v>
      </c>
      <c r="D181" s="152" t="s">
        <v>590</v>
      </c>
      <c r="E181" s="237" t="s">
        <v>204</v>
      </c>
      <c r="F181" s="163" t="s">
        <v>226</v>
      </c>
      <c r="G181" s="241" t="s">
        <v>6</v>
      </c>
      <c r="H181" s="150">
        <v>19.079999999999998</v>
      </c>
      <c r="I181" s="103"/>
      <c r="J181" s="103">
        <v>1</v>
      </c>
      <c r="K181" s="103"/>
      <c r="L181" s="103"/>
      <c r="M181" s="103">
        <v>1</v>
      </c>
      <c r="N181" s="103">
        <v>1</v>
      </c>
      <c r="O181" s="103">
        <v>1</v>
      </c>
      <c r="P181" s="103">
        <v>1</v>
      </c>
      <c r="Q181" s="103"/>
      <c r="R181" s="122">
        <f>IFERROR(VLOOKUP(G181,'Úklid kategorie'!$E$5:$F$11,2,FALSE),"Není kategorie")</f>
        <v>0</v>
      </c>
      <c r="S181" s="107">
        <f t="shared" si="14"/>
        <v>512.20641599999988</v>
      </c>
      <c r="T181" s="108">
        <f t="shared" si="9"/>
        <v>0</v>
      </c>
      <c r="U181" s="108">
        <f t="shared" si="10"/>
        <v>0</v>
      </c>
      <c r="V181" s="109">
        <f t="shared" si="11"/>
        <v>0</v>
      </c>
      <c r="W181" s="2"/>
      <c r="AQ181" s="2"/>
      <c r="AR181" s="2"/>
      <c r="AS181" s="2"/>
      <c r="BA181" s="2"/>
      <c r="BB181" s="2"/>
      <c r="BC181" s="2"/>
    </row>
    <row r="182" spans="1:55" x14ac:dyDescent="0.25">
      <c r="A182" s="105">
        <v>175</v>
      </c>
      <c r="B182" s="155" t="s">
        <v>401</v>
      </c>
      <c r="C182" s="153" t="s">
        <v>613</v>
      </c>
      <c r="D182" s="155" t="s">
        <v>591</v>
      </c>
      <c r="E182" s="236" t="s">
        <v>204</v>
      </c>
      <c r="F182" s="163" t="s">
        <v>226</v>
      </c>
      <c r="G182" s="241" t="s">
        <v>6</v>
      </c>
      <c r="H182" s="156">
        <v>38.9</v>
      </c>
      <c r="I182" s="103"/>
      <c r="J182" s="103">
        <v>1</v>
      </c>
      <c r="K182" s="103"/>
      <c r="L182" s="103"/>
      <c r="M182" s="103">
        <v>1</v>
      </c>
      <c r="N182" s="103">
        <v>1</v>
      </c>
      <c r="O182" s="103">
        <v>1</v>
      </c>
      <c r="P182" s="103">
        <v>1</v>
      </c>
      <c r="Q182" s="103"/>
      <c r="R182" s="122">
        <f>IFERROR(VLOOKUP(G182,'Úklid kategorie'!$E$5:$F$11,2,FALSE),"Není kategorie")</f>
        <v>0</v>
      </c>
      <c r="S182" s="107">
        <f t="shared" si="14"/>
        <v>1044.27828</v>
      </c>
      <c r="T182" s="108">
        <f t="shared" si="9"/>
        <v>0</v>
      </c>
      <c r="U182" s="108">
        <f t="shared" si="10"/>
        <v>0</v>
      </c>
      <c r="V182" s="109">
        <f t="shared" si="11"/>
        <v>0</v>
      </c>
      <c r="W182" s="2"/>
      <c r="AQ182" s="2"/>
      <c r="AR182" s="2"/>
      <c r="AS182" s="2"/>
      <c r="BA182" s="2"/>
      <c r="BB182" s="2"/>
      <c r="BC182" s="2"/>
    </row>
    <row r="183" spans="1:55" x14ac:dyDescent="0.25">
      <c r="A183" s="105">
        <v>176</v>
      </c>
      <c r="B183" s="152" t="s">
        <v>402</v>
      </c>
      <c r="C183" s="153" t="s">
        <v>613</v>
      </c>
      <c r="D183" s="152" t="s">
        <v>592</v>
      </c>
      <c r="E183" s="237" t="s">
        <v>204</v>
      </c>
      <c r="F183" s="163" t="s">
        <v>226</v>
      </c>
      <c r="G183" s="241" t="s">
        <v>6</v>
      </c>
      <c r="H183" s="150">
        <v>38.94</v>
      </c>
      <c r="I183" s="103"/>
      <c r="J183" s="103">
        <v>1</v>
      </c>
      <c r="K183" s="103"/>
      <c r="L183" s="103"/>
      <c r="M183" s="103">
        <v>1</v>
      </c>
      <c r="N183" s="103">
        <v>1</v>
      </c>
      <c r="O183" s="103">
        <v>1</v>
      </c>
      <c r="P183" s="103">
        <v>1</v>
      </c>
      <c r="Q183" s="103"/>
      <c r="R183" s="122">
        <f>IFERROR(VLOOKUP(G183,'Úklid kategorie'!$E$5:$F$11,2,FALSE),"Není kategorie")</f>
        <v>0</v>
      </c>
      <c r="S183" s="107">
        <f t="shared" ref="S183:S187" si="15">(H183*I183*30.4167)+(H183*J183*21)+(H183*K183*4.3452)+(H183*L183*4.3452)+(H183*M183*4.3452)+H183*N183+(H183*O183/3)+(H183*P183/6)+(H183*Q183/12)</f>
        <v>1045.3520880000001</v>
      </c>
      <c r="T183" s="108">
        <f t="shared" si="9"/>
        <v>0</v>
      </c>
      <c r="U183" s="108">
        <f t="shared" si="10"/>
        <v>0</v>
      </c>
      <c r="V183" s="109">
        <f t="shared" si="11"/>
        <v>0</v>
      </c>
      <c r="W183" s="2"/>
      <c r="AH183" s="2"/>
      <c r="AI183" s="2"/>
      <c r="AJ183" s="2"/>
      <c r="AQ183" s="2"/>
      <c r="AR183" s="2"/>
      <c r="AS183" s="2"/>
      <c r="BA183" s="2"/>
      <c r="BB183" s="2"/>
      <c r="BC183" s="2"/>
    </row>
    <row r="184" spans="1:55" x14ac:dyDescent="0.25">
      <c r="A184" s="105">
        <v>177</v>
      </c>
      <c r="B184" s="155" t="s">
        <v>403</v>
      </c>
      <c r="C184" s="153" t="s">
        <v>613</v>
      </c>
      <c r="D184" s="155" t="s">
        <v>593</v>
      </c>
      <c r="E184" s="236" t="s">
        <v>212</v>
      </c>
      <c r="F184" s="163" t="s">
        <v>226</v>
      </c>
      <c r="G184" s="241" t="s">
        <v>5</v>
      </c>
      <c r="H184" s="156">
        <v>19.079999999999998</v>
      </c>
      <c r="I184" s="103"/>
      <c r="J184" s="103">
        <v>1</v>
      </c>
      <c r="K184" s="103"/>
      <c r="L184" s="103"/>
      <c r="M184" s="103">
        <v>1</v>
      </c>
      <c r="N184" s="103">
        <v>1</v>
      </c>
      <c r="O184" s="103">
        <v>1</v>
      </c>
      <c r="P184" s="103">
        <v>1</v>
      </c>
      <c r="Q184" s="102"/>
      <c r="R184" s="122">
        <f>IFERROR(VLOOKUP(G184,'Úklid kategorie'!$E$5:$F$11,2,FALSE),"Není kategorie")</f>
        <v>0</v>
      </c>
      <c r="S184" s="107">
        <f t="shared" si="15"/>
        <v>512.20641599999988</v>
      </c>
      <c r="T184" s="108">
        <f t="shared" si="9"/>
        <v>0</v>
      </c>
      <c r="U184" s="108">
        <f t="shared" si="10"/>
        <v>0</v>
      </c>
      <c r="V184" s="109">
        <f t="shared" si="11"/>
        <v>0</v>
      </c>
      <c r="W184" s="2"/>
      <c r="AH184" s="2"/>
      <c r="AI184" s="2"/>
      <c r="AJ184" s="2"/>
      <c r="AQ184" s="2"/>
      <c r="AR184" s="2"/>
      <c r="AS184" s="2"/>
      <c r="BA184" s="2"/>
      <c r="BB184" s="2"/>
      <c r="BC184" s="2"/>
    </row>
    <row r="185" spans="1:55" x14ac:dyDescent="0.25">
      <c r="A185" s="105">
        <v>178</v>
      </c>
      <c r="B185" s="152" t="s">
        <v>404</v>
      </c>
      <c r="C185" s="153" t="s">
        <v>613</v>
      </c>
      <c r="D185" s="152" t="s">
        <v>594</v>
      </c>
      <c r="E185" s="237" t="s">
        <v>212</v>
      </c>
      <c r="F185" s="163" t="s">
        <v>226</v>
      </c>
      <c r="G185" s="241" t="s">
        <v>5</v>
      </c>
      <c r="H185" s="150">
        <v>19.079999999999998</v>
      </c>
      <c r="I185" s="103"/>
      <c r="J185" s="103">
        <v>1</v>
      </c>
      <c r="K185" s="103"/>
      <c r="L185" s="103"/>
      <c r="M185" s="103">
        <v>1</v>
      </c>
      <c r="N185" s="103">
        <v>1</v>
      </c>
      <c r="O185" s="103">
        <v>1</v>
      </c>
      <c r="P185" s="103">
        <v>1</v>
      </c>
      <c r="Q185" s="103"/>
      <c r="R185" s="122">
        <f>IFERROR(VLOOKUP(G185,'Úklid kategorie'!$E$5:$F$11,2,FALSE),"Není kategorie")</f>
        <v>0</v>
      </c>
      <c r="S185" s="107">
        <f t="shared" si="15"/>
        <v>512.20641599999988</v>
      </c>
      <c r="T185" s="108">
        <f t="shared" si="9"/>
        <v>0</v>
      </c>
      <c r="U185" s="108">
        <f t="shared" si="10"/>
        <v>0</v>
      </c>
      <c r="V185" s="109">
        <f t="shared" si="11"/>
        <v>0</v>
      </c>
      <c r="W185" s="2"/>
      <c r="AH185" s="2"/>
      <c r="AI185" s="2"/>
      <c r="AJ185" s="2"/>
      <c r="AQ185" s="2"/>
      <c r="AR185" s="2"/>
      <c r="AS185" s="2"/>
      <c r="BA185" s="2"/>
      <c r="BB185" s="2"/>
      <c r="BC185" s="2"/>
    </row>
    <row r="186" spans="1:55" x14ac:dyDescent="0.25">
      <c r="A186" s="105">
        <v>179</v>
      </c>
      <c r="B186" s="155" t="s">
        <v>405</v>
      </c>
      <c r="C186" s="153" t="s">
        <v>613</v>
      </c>
      <c r="D186" s="155" t="s">
        <v>595</v>
      </c>
      <c r="E186" s="236" t="s">
        <v>204</v>
      </c>
      <c r="F186" s="163" t="s">
        <v>224</v>
      </c>
      <c r="G186" s="241" t="s">
        <v>6</v>
      </c>
      <c r="H186" s="156">
        <v>25.69</v>
      </c>
      <c r="I186" s="103"/>
      <c r="J186" s="103">
        <v>1</v>
      </c>
      <c r="K186" s="103"/>
      <c r="L186" s="103"/>
      <c r="M186" s="103">
        <v>1</v>
      </c>
      <c r="N186" s="103">
        <v>1</v>
      </c>
      <c r="O186" s="103">
        <v>1</v>
      </c>
      <c r="P186" s="103">
        <v>1</v>
      </c>
      <c r="Q186" s="103"/>
      <c r="R186" s="122">
        <f>IFERROR(VLOOKUP(G186,'Úklid kategorie'!$E$5:$F$11,2,FALSE),"Není kategorie")</f>
        <v>0</v>
      </c>
      <c r="S186" s="107">
        <f t="shared" si="15"/>
        <v>689.65318800000011</v>
      </c>
      <c r="T186" s="108">
        <f t="shared" si="9"/>
        <v>0</v>
      </c>
      <c r="U186" s="108">
        <f t="shared" si="10"/>
        <v>0</v>
      </c>
      <c r="V186" s="109">
        <f t="shared" si="11"/>
        <v>0</v>
      </c>
      <c r="W186" s="2"/>
      <c r="AH186" s="2"/>
      <c r="AI186" s="2"/>
      <c r="AJ186" s="2"/>
      <c r="AQ186" s="2"/>
      <c r="AR186" s="2"/>
      <c r="AS186" s="2"/>
      <c r="BA186" s="2"/>
      <c r="BB186" s="2"/>
      <c r="BC186" s="2"/>
    </row>
    <row r="187" spans="1:55" x14ac:dyDescent="0.25">
      <c r="A187" s="105">
        <v>180</v>
      </c>
      <c r="B187" s="152" t="s">
        <v>406</v>
      </c>
      <c r="C187" s="153" t="s">
        <v>613</v>
      </c>
      <c r="D187" s="152" t="s">
        <v>596</v>
      </c>
      <c r="E187" s="237" t="s">
        <v>212</v>
      </c>
      <c r="F187" s="163" t="s">
        <v>226</v>
      </c>
      <c r="G187" s="241" t="s">
        <v>5</v>
      </c>
      <c r="H187" s="150">
        <v>19.079999999999998</v>
      </c>
      <c r="I187" s="103"/>
      <c r="J187" s="103">
        <v>1</v>
      </c>
      <c r="K187" s="103"/>
      <c r="L187" s="103"/>
      <c r="M187" s="103">
        <v>1</v>
      </c>
      <c r="N187" s="103">
        <v>1</v>
      </c>
      <c r="O187" s="103">
        <v>1</v>
      </c>
      <c r="P187" s="103">
        <v>1</v>
      </c>
      <c r="Q187" s="103"/>
      <c r="R187" s="122">
        <f>IFERROR(VLOOKUP(G187,'Úklid kategorie'!$E$5:$F$11,2,FALSE),"Není kategorie")</f>
        <v>0</v>
      </c>
      <c r="S187" s="107">
        <f t="shared" si="15"/>
        <v>512.20641599999988</v>
      </c>
      <c r="T187" s="108">
        <f t="shared" si="9"/>
        <v>0</v>
      </c>
      <c r="U187" s="108">
        <f t="shared" si="10"/>
        <v>0</v>
      </c>
      <c r="V187" s="109">
        <f t="shared" si="11"/>
        <v>0</v>
      </c>
      <c r="W187" s="2"/>
      <c r="AQ187" s="2"/>
      <c r="AR187" s="2"/>
      <c r="AS187" s="2"/>
      <c r="BA187" s="2"/>
      <c r="BB187" s="2"/>
      <c r="BC187" s="2"/>
    </row>
    <row r="188" spans="1:55" x14ac:dyDescent="0.25">
      <c r="A188" s="105">
        <v>181</v>
      </c>
      <c r="B188" s="155" t="s">
        <v>407</v>
      </c>
      <c r="C188" s="153" t="s">
        <v>613</v>
      </c>
      <c r="D188" s="155" t="s">
        <v>597</v>
      </c>
      <c r="E188" s="236" t="s">
        <v>212</v>
      </c>
      <c r="F188" s="163" t="s">
        <v>224</v>
      </c>
      <c r="G188" s="241" t="s">
        <v>5</v>
      </c>
      <c r="H188" s="156">
        <v>12.42</v>
      </c>
      <c r="I188" s="103"/>
      <c r="J188" s="103">
        <v>1</v>
      </c>
      <c r="K188" s="103"/>
      <c r="L188" s="103"/>
      <c r="M188" s="103">
        <v>1</v>
      </c>
      <c r="N188" s="103">
        <v>1</v>
      </c>
      <c r="O188" s="103">
        <v>1</v>
      </c>
      <c r="P188" s="103">
        <v>1</v>
      </c>
      <c r="Q188" s="103"/>
      <c r="R188" s="122">
        <f>IFERROR(VLOOKUP(G188,'Úklid kategorie'!$E$5:$F$11,2,FALSE),"Není kategorie")</f>
        <v>0</v>
      </c>
      <c r="S188" s="107">
        <f t="shared" si="4"/>
        <v>333.41738399999997</v>
      </c>
      <c r="T188" s="108">
        <f t="shared" si="9"/>
        <v>0</v>
      </c>
      <c r="U188" s="108">
        <f t="shared" si="10"/>
        <v>0</v>
      </c>
      <c r="V188" s="109">
        <f t="shared" si="11"/>
        <v>0</v>
      </c>
      <c r="W188" s="2"/>
      <c r="AQ188" s="2"/>
      <c r="AR188" s="2"/>
      <c r="AS188" s="2"/>
      <c r="BA188" s="2"/>
      <c r="BB188" s="2"/>
      <c r="BC188" s="2"/>
    </row>
    <row r="189" spans="1:55" x14ac:dyDescent="0.25">
      <c r="A189" s="105">
        <v>182</v>
      </c>
      <c r="B189" s="152" t="s">
        <v>408</v>
      </c>
      <c r="C189" s="153" t="s">
        <v>613</v>
      </c>
      <c r="D189" s="152" t="s">
        <v>598</v>
      </c>
      <c r="E189" s="237" t="s">
        <v>215</v>
      </c>
      <c r="F189" s="163" t="s">
        <v>226</v>
      </c>
      <c r="G189" s="241" t="s">
        <v>2</v>
      </c>
      <c r="H189" s="150">
        <v>43.07</v>
      </c>
      <c r="I189" s="103"/>
      <c r="J189" s="90">
        <v>1</v>
      </c>
      <c r="K189" s="90"/>
      <c r="L189" s="90"/>
      <c r="M189" s="90">
        <v>1</v>
      </c>
      <c r="N189" s="90">
        <v>1</v>
      </c>
      <c r="O189" s="90"/>
      <c r="P189" s="90">
        <v>1</v>
      </c>
      <c r="Q189" s="102"/>
      <c r="R189" s="122">
        <f>IFERROR(VLOOKUP(G189,'Úklid kategorie'!$E$5:$F$11,2,FALSE),"Není kategorie")</f>
        <v>0</v>
      </c>
      <c r="S189" s="107">
        <f t="shared" si="4"/>
        <v>1141.8660973333333</v>
      </c>
      <c r="T189" s="108">
        <f t="shared" si="9"/>
        <v>0</v>
      </c>
      <c r="U189" s="108">
        <f t="shared" si="10"/>
        <v>0</v>
      </c>
      <c r="V189" s="109">
        <f t="shared" si="11"/>
        <v>0</v>
      </c>
      <c r="W189" s="2"/>
      <c r="AH189" s="2"/>
      <c r="AI189" s="2"/>
      <c r="AJ189" s="2"/>
      <c r="AQ189" s="2"/>
      <c r="AR189" s="2"/>
      <c r="AS189" s="2"/>
      <c r="BA189" s="2"/>
      <c r="BB189" s="2"/>
      <c r="BC189" s="2"/>
    </row>
    <row r="190" spans="1:55" x14ac:dyDescent="0.25">
      <c r="A190" s="105">
        <v>183</v>
      </c>
      <c r="B190" s="155" t="s">
        <v>409</v>
      </c>
      <c r="C190" s="153" t="s">
        <v>613</v>
      </c>
      <c r="D190" s="155" t="s">
        <v>599</v>
      </c>
      <c r="E190" s="236" t="s">
        <v>207</v>
      </c>
      <c r="F190" s="163" t="s">
        <v>219</v>
      </c>
      <c r="G190" s="241" t="s">
        <v>3</v>
      </c>
      <c r="H190" s="156">
        <v>4.37</v>
      </c>
      <c r="I190" s="103"/>
      <c r="J190" s="103">
        <v>1</v>
      </c>
      <c r="K190" s="103"/>
      <c r="L190" s="103"/>
      <c r="M190" s="103">
        <v>1</v>
      </c>
      <c r="N190" s="103">
        <v>1</v>
      </c>
      <c r="O190" s="103"/>
      <c r="P190" s="103">
        <v>1</v>
      </c>
      <c r="Q190" s="102"/>
      <c r="R190" s="122">
        <f>IFERROR(VLOOKUP(G190,'Úklid kategorie'!$E$5:$F$11,2,FALSE),"Není kategorie")</f>
        <v>0</v>
      </c>
      <c r="S190" s="107">
        <f t="shared" si="4"/>
        <v>115.85685733333334</v>
      </c>
      <c r="T190" s="108">
        <f t="shared" si="9"/>
        <v>0</v>
      </c>
      <c r="U190" s="108">
        <f t="shared" si="10"/>
        <v>0</v>
      </c>
      <c r="V190" s="109">
        <f t="shared" si="11"/>
        <v>0</v>
      </c>
      <c r="W190" s="2"/>
      <c r="AQ190" s="2"/>
      <c r="AR190" s="2"/>
      <c r="AS190" s="2"/>
      <c r="BA190" s="2"/>
      <c r="BB190" s="2"/>
      <c r="BC190" s="2"/>
    </row>
    <row r="191" spans="1:55" x14ac:dyDescent="0.25">
      <c r="A191" s="105">
        <v>184</v>
      </c>
      <c r="B191" s="152" t="s">
        <v>410</v>
      </c>
      <c r="C191" s="153" t="s">
        <v>613</v>
      </c>
      <c r="D191" s="152" t="s">
        <v>600</v>
      </c>
      <c r="E191" s="237" t="s">
        <v>208</v>
      </c>
      <c r="F191" s="163" t="s">
        <v>219</v>
      </c>
      <c r="G191" s="241" t="s">
        <v>3</v>
      </c>
      <c r="H191" s="150">
        <v>8.76</v>
      </c>
      <c r="I191" s="103"/>
      <c r="J191" s="103">
        <v>1</v>
      </c>
      <c r="K191" s="103"/>
      <c r="L191" s="103"/>
      <c r="M191" s="103">
        <v>1</v>
      </c>
      <c r="N191" s="103">
        <v>1</v>
      </c>
      <c r="O191" s="103"/>
      <c r="P191" s="103">
        <v>1</v>
      </c>
      <c r="Q191" s="90"/>
      <c r="R191" s="122">
        <f>IFERROR(VLOOKUP(G191,'Úklid kategorie'!$E$5:$F$11,2,FALSE),"Není kategorie")</f>
        <v>0</v>
      </c>
      <c r="S191" s="107">
        <f t="shared" si="4"/>
        <v>232.24395200000001</v>
      </c>
      <c r="T191" s="108">
        <f t="shared" si="9"/>
        <v>0</v>
      </c>
      <c r="U191" s="108">
        <f t="shared" si="10"/>
        <v>0</v>
      </c>
      <c r="V191" s="109">
        <f t="shared" si="11"/>
        <v>0</v>
      </c>
      <c r="W191" s="2"/>
      <c r="AQ191" s="2"/>
      <c r="AR191" s="2"/>
      <c r="AS191" s="2"/>
      <c r="BA191" s="2"/>
      <c r="BB191" s="2"/>
      <c r="BC191" s="2"/>
    </row>
    <row r="192" spans="1:55" x14ac:dyDescent="0.25">
      <c r="A192" s="105">
        <v>185</v>
      </c>
      <c r="B192" s="155" t="s">
        <v>411</v>
      </c>
      <c r="C192" s="153" t="s">
        <v>613</v>
      </c>
      <c r="D192" s="155" t="s">
        <v>601</v>
      </c>
      <c r="E192" s="236" t="s">
        <v>216</v>
      </c>
      <c r="F192" s="163" t="s">
        <v>226</v>
      </c>
      <c r="G192" s="241" t="s">
        <v>5</v>
      </c>
      <c r="H192" s="156">
        <v>13.15</v>
      </c>
      <c r="I192" s="103"/>
      <c r="J192" s="103">
        <v>1</v>
      </c>
      <c r="K192" s="103"/>
      <c r="L192" s="103"/>
      <c r="M192" s="103">
        <v>1</v>
      </c>
      <c r="N192" s="103">
        <v>1</v>
      </c>
      <c r="O192" s="103">
        <v>1</v>
      </c>
      <c r="P192" s="103">
        <v>1</v>
      </c>
      <c r="Q192" s="90"/>
      <c r="R192" s="122">
        <f>IFERROR(VLOOKUP(G192,'Úklid kategorie'!$E$5:$F$11,2,FALSE),"Není kategorie")</f>
        <v>0</v>
      </c>
      <c r="S192" s="107">
        <f t="shared" ref="S192:S197" si="16">(H192*I192*30.4167)+(H192*J192*21)+(H192*K192*4.3452)+(H192*L192*4.3452)+(H192*M192*4.3452)+H192*N192+(H192*O192/3)+(H192*P192/6)+(H192*Q192/12)</f>
        <v>353.01438000000002</v>
      </c>
      <c r="T192" s="108">
        <f t="shared" si="9"/>
        <v>0</v>
      </c>
      <c r="U192" s="108">
        <f t="shared" si="10"/>
        <v>0</v>
      </c>
      <c r="V192" s="109">
        <f t="shared" si="11"/>
        <v>0</v>
      </c>
      <c r="W192" s="2"/>
      <c r="AQ192" s="2"/>
      <c r="AR192" s="2"/>
      <c r="AS192" s="2"/>
      <c r="BA192" s="2"/>
      <c r="BB192" s="2"/>
      <c r="BC192" s="2"/>
    </row>
    <row r="193" spans="1:55" x14ac:dyDescent="0.25">
      <c r="A193" s="105">
        <v>186</v>
      </c>
      <c r="B193" s="152" t="s">
        <v>412</v>
      </c>
      <c r="C193" s="153" t="s">
        <v>613</v>
      </c>
      <c r="D193" s="152" t="s">
        <v>602</v>
      </c>
      <c r="E193" s="237" t="s">
        <v>208</v>
      </c>
      <c r="F193" s="163" t="s">
        <v>219</v>
      </c>
      <c r="G193" s="241" t="s">
        <v>3</v>
      </c>
      <c r="H193" s="150">
        <v>9.42</v>
      </c>
      <c r="I193" s="103"/>
      <c r="J193" s="103">
        <v>1</v>
      </c>
      <c r="K193" s="103"/>
      <c r="L193" s="103"/>
      <c r="M193" s="103">
        <v>1</v>
      </c>
      <c r="N193" s="103">
        <v>1</v>
      </c>
      <c r="O193" s="103"/>
      <c r="P193" s="103">
        <v>1</v>
      </c>
      <c r="Q193" s="90"/>
      <c r="R193" s="122">
        <f>IFERROR(VLOOKUP(G193,'Úklid kategorie'!$E$5:$F$11,2,FALSE),"Není kategorie")</f>
        <v>0</v>
      </c>
      <c r="S193" s="107">
        <f t="shared" si="16"/>
        <v>249.74178399999997</v>
      </c>
      <c r="T193" s="108">
        <f t="shared" si="9"/>
        <v>0</v>
      </c>
      <c r="U193" s="108">
        <f t="shared" si="10"/>
        <v>0</v>
      </c>
      <c r="V193" s="109">
        <f t="shared" si="11"/>
        <v>0</v>
      </c>
      <c r="W193" s="2"/>
      <c r="AQ193" s="2"/>
      <c r="AR193" s="2"/>
      <c r="AS193" s="2"/>
      <c r="BA193" s="2"/>
      <c r="BB193" s="2"/>
      <c r="BC193" s="2"/>
    </row>
    <row r="194" spans="1:55" x14ac:dyDescent="0.25">
      <c r="A194" s="138">
        <v>187</v>
      </c>
      <c r="B194" s="155" t="s">
        <v>413</v>
      </c>
      <c r="C194" s="153" t="s">
        <v>613</v>
      </c>
      <c r="D194" s="155" t="s">
        <v>603</v>
      </c>
      <c r="E194" s="236" t="s">
        <v>212</v>
      </c>
      <c r="F194" s="163" t="s">
        <v>226</v>
      </c>
      <c r="G194" s="241" t="s">
        <v>5</v>
      </c>
      <c r="H194" s="156">
        <v>19.079999999999998</v>
      </c>
      <c r="I194" s="103"/>
      <c r="J194" s="103">
        <v>1</v>
      </c>
      <c r="K194" s="103"/>
      <c r="L194" s="103"/>
      <c r="M194" s="103">
        <v>1</v>
      </c>
      <c r="N194" s="103">
        <v>1</v>
      </c>
      <c r="O194" s="103">
        <v>1</v>
      </c>
      <c r="P194" s="103">
        <v>1</v>
      </c>
      <c r="Q194" s="90"/>
      <c r="R194" s="122">
        <f>IFERROR(VLOOKUP(G194,'Úklid kategorie'!$E$5:$F$11,2,FALSE),"Není kategorie")</f>
        <v>0</v>
      </c>
      <c r="S194" s="107">
        <f t="shared" si="16"/>
        <v>512.20641599999988</v>
      </c>
      <c r="T194" s="108">
        <f t="shared" si="9"/>
        <v>0</v>
      </c>
      <c r="U194" s="108">
        <f t="shared" si="10"/>
        <v>0</v>
      </c>
      <c r="V194" s="109">
        <f t="shared" si="11"/>
        <v>0</v>
      </c>
      <c r="W194" s="2"/>
      <c r="AQ194" s="2"/>
      <c r="AR194" s="2"/>
      <c r="AS194" s="2"/>
      <c r="BA194" s="2"/>
      <c r="BB194" s="2"/>
      <c r="BC194" s="2"/>
    </row>
    <row r="195" spans="1:55" x14ac:dyDescent="0.25">
      <c r="A195" s="105">
        <v>188</v>
      </c>
      <c r="B195" s="152" t="s">
        <v>414</v>
      </c>
      <c r="C195" s="153" t="s">
        <v>613</v>
      </c>
      <c r="D195" s="152" t="s">
        <v>604</v>
      </c>
      <c r="E195" s="237" t="s">
        <v>211</v>
      </c>
      <c r="F195" s="163" t="s">
        <v>219</v>
      </c>
      <c r="G195" s="241" t="s">
        <v>2</v>
      </c>
      <c r="H195" s="150">
        <v>24.64</v>
      </c>
      <c r="I195" s="103"/>
      <c r="J195" s="90">
        <v>1</v>
      </c>
      <c r="K195" s="90"/>
      <c r="L195" s="90"/>
      <c r="M195" s="90">
        <v>1</v>
      </c>
      <c r="N195" s="90">
        <v>1</v>
      </c>
      <c r="O195" s="90"/>
      <c r="P195" s="90">
        <v>1</v>
      </c>
      <c r="Q195" s="102"/>
      <c r="R195" s="122">
        <f>IFERROR(VLOOKUP(G195,'Úklid kategorie'!$E$5:$F$11,2,FALSE),"Není kategorie")</f>
        <v>0</v>
      </c>
      <c r="S195" s="107">
        <f t="shared" si="16"/>
        <v>653.25239466666676</v>
      </c>
      <c r="T195" s="108">
        <f t="shared" si="9"/>
        <v>0</v>
      </c>
      <c r="U195" s="108">
        <f t="shared" si="10"/>
        <v>0</v>
      </c>
      <c r="V195" s="109">
        <f t="shared" si="11"/>
        <v>0</v>
      </c>
      <c r="W195" s="2"/>
      <c r="AQ195" s="2"/>
      <c r="AR195" s="2"/>
      <c r="AS195" s="2"/>
      <c r="BA195" s="2"/>
      <c r="BB195" s="2"/>
      <c r="BC195" s="2"/>
    </row>
    <row r="196" spans="1:55" x14ac:dyDescent="0.25">
      <c r="A196" s="105">
        <v>189</v>
      </c>
      <c r="B196" s="155" t="s">
        <v>415</v>
      </c>
      <c r="C196" s="153" t="s">
        <v>613</v>
      </c>
      <c r="D196" s="155" t="s">
        <v>605</v>
      </c>
      <c r="E196" s="236" t="s">
        <v>206</v>
      </c>
      <c r="F196" s="163" t="s">
        <v>219</v>
      </c>
      <c r="G196" s="241" t="s">
        <v>2</v>
      </c>
      <c r="H196" s="156">
        <v>28.35</v>
      </c>
      <c r="I196" s="102"/>
      <c r="J196" s="90">
        <v>1</v>
      </c>
      <c r="K196" s="90"/>
      <c r="L196" s="90"/>
      <c r="M196" s="90">
        <v>1</v>
      </c>
      <c r="N196" s="90">
        <v>1</v>
      </c>
      <c r="O196" s="90"/>
      <c r="P196" s="90">
        <v>1</v>
      </c>
      <c r="Q196" s="102"/>
      <c r="R196" s="122">
        <f>IFERROR(VLOOKUP(G196,'Úklid kategorie'!$E$5:$F$11,2,FALSE),"Není kategorie")</f>
        <v>0</v>
      </c>
      <c r="S196" s="107">
        <f t="shared" si="16"/>
        <v>751.61142000000007</v>
      </c>
      <c r="T196" s="108">
        <f t="shared" si="9"/>
        <v>0</v>
      </c>
      <c r="U196" s="108">
        <f t="shared" si="10"/>
        <v>0</v>
      </c>
      <c r="V196" s="109">
        <f t="shared" si="11"/>
        <v>0</v>
      </c>
      <c r="W196" s="2"/>
      <c r="AQ196" s="2"/>
      <c r="AR196" s="2"/>
      <c r="AS196" s="2"/>
      <c r="BA196" s="2"/>
      <c r="BB196" s="2"/>
      <c r="BC196" s="2"/>
    </row>
    <row r="197" spans="1:55" s="162" customFormat="1" x14ac:dyDescent="0.25">
      <c r="A197" s="218">
        <v>190</v>
      </c>
      <c r="B197" s="152" t="s">
        <v>416</v>
      </c>
      <c r="C197" s="153" t="s">
        <v>613</v>
      </c>
      <c r="D197" s="152" t="s">
        <v>606</v>
      </c>
      <c r="E197" s="237" t="s">
        <v>206</v>
      </c>
      <c r="F197" s="234" t="s">
        <v>1140</v>
      </c>
      <c r="G197" s="241"/>
      <c r="H197" s="150"/>
      <c r="I197" s="214"/>
      <c r="J197" s="214"/>
      <c r="K197" s="214"/>
      <c r="L197" s="214"/>
      <c r="M197" s="214"/>
      <c r="N197" s="214"/>
      <c r="O197" s="214"/>
      <c r="P197" s="214"/>
      <c r="Q197" s="214"/>
      <c r="R197" s="233" t="s">
        <v>1145</v>
      </c>
      <c r="S197" s="215">
        <f t="shared" si="16"/>
        <v>0</v>
      </c>
      <c r="T197" s="108">
        <v>0</v>
      </c>
      <c r="U197" s="108">
        <f t="shared" si="10"/>
        <v>0</v>
      </c>
      <c r="V197" s="109">
        <f t="shared" si="11"/>
        <v>0</v>
      </c>
      <c r="W197" s="216"/>
      <c r="X197" s="217"/>
      <c r="AQ197" s="161"/>
      <c r="AR197" s="161"/>
      <c r="AS197" s="161"/>
      <c r="BA197" s="161"/>
      <c r="BB197" s="161"/>
      <c r="BC197" s="161"/>
    </row>
    <row r="198" spans="1:55" x14ac:dyDescent="0.25">
      <c r="A198" s="139"/>
      <c r="B198" s="152"/>
      <c r="C198" s="153"/>
      <c r="D198" s="152"/>
      <c r="E198" s="237"/>
      <c r="F198" s="149"/>
      <c r="G198" s="241"/>
      <c r="H198" s="150"/>
      <c r="I198" s="151"/>
      <c r="J198" s="151"/>
      <c r="K198" s="102"/>
      <c r="L198" s="102"/>
      <c r="M198" s="102"/>
      <c r="N198" s="102"/>
      <c r="O198" s="102"/>
      <c r="P198" s="102"/>
      <c r="Q198" s="102"/>
      <c r="R198" s="122"/>
      <c r="S198" s="107">
        <f>SUM(S8:S197)</f>
        <v>110130.6342173333</v>
      </c>
      <c r="T198" s="108"/>
      <c r="U198" s="108"/>
      <c r="V198" s="108"/>
      <c r="W198" s="2"/>
      <c r="AQ198" s="2"/>
      <c r="AR198" s="2"/>
      <c r="AS198" s="2"/>
      <c r="BA198" s="2"/>
      <c r="BB198" s="2"/>
      <c r="BC198" s="2"/>
    </row>
    <row r="199" spans="1:55" ht="21" x14ac:dyDescent="0.35">
      <c r="A199" s="139"/>
      <c r="B199" s="140"/>
      <c r="C199" s="143"/>
      <c r="D199" s="140"/>
      <c r="E199" s="239"/>
      <c r="F199" s="154"/>
      <c r="G199" s="243"/>
      <c r="H199" s="108"/>
      <c r="I199" s="102"/>
      <c r="J199" s="102"/>
      <c r="K199" s="102"/>
      <c r="L199" s="102"/>
      <c r="M199" s="102"/>
      <c r="N199" s="102"/>
      <c r="O199" s="102"/>
      <c r="P199" s="102"/>
      <c r="Q199" s="102"/>
      <c r="R199" s="353" t="s">
        <v>55</v>
      </c>
      <c r="S199" s="353"/>
      <c r="T199" s="353"/>
      <c r="U199" s="147">
        <f>SUM(U8:U197)</f>
        <v>0</v>
      </c>
      <c r="V199" s="148">
        <f>SUM(V8:V197)</f>
        <v>0</v>
      </c>
    </row>
    <row r="200" spans="1:55" ht="44.25" customHeight="1" thickBot="1" x14ac:dyDescent="0.4">
      <c r="A200" s="354" t="s">
        <v>72</v>
      </c>
      <c r="B200" s="355"/>
      <c r="C200" s="355"/>
      <c r="D200" s="355"/>
      <c r="E200" s="355"/>
      <c r="F200" s="356"/>
      <c r="G200" s="343" t="s">
        <v>49</v>
      </c>
      <c r="H200" s="344"/>
      <c r="I200" s="344"/>
      <c r="J200" s="344"/>
      <c r="K200" s="344"/>
      <c r="L200" s="344"/>
      <c r="M200" s="344"/>
      <c r="N200" s="344"/>
      <c r="O200" s="344"/>
      <c r="P200" s="344"/>
      <c r="Q200" s="344"/>
      <c r="R200" s="344"/>
      <c r="S200" s="344"/>
      <c r="T200" s="344"/>
      <c r="U200" s="344"/>
      <c r="V200" s="345"/>
    </row>
    <row r="201" spans="1:55" x14ac:dyDescent="0.25">
      <c r="A201" s="312" t="s">
        <v>26</v>
      </c>
      <c r="B201" s="314" t="s">
        <v>21</v>
      </c>
      <c r="C201" s="347" t="s">
        <v>22</v>
      </c>
      <c r="D201" s="316" t="s">
        <v>23</v>
      </c>
      <c r="E201" s="350" t="s">
        <v>73</v>
      </c>
      <c r="F201" s="319"/>
      <c r="G201" s="357" t="s">
        <v>1</v>
      </c>
      <c r="H201" s="300" t="s">
        <v>111</v>
      </c>
      <c r="I201" s="300" t="s">
        <v>8</v>
      </c>
      <c r="J201" s="300"/>
      <c r="K201" s="300"/>
      <c r="L201" s="300"/>
      <c r="M201" s="300"/>
      <c r="N201" s="300"/>
      <c r="O201" s="300"/>
      <c r="P201" s="300"/>
      <c r="Q201" s="321"/>
      <c r="R201" s="322" t="s">
        <v>43</v>
      </c>
      <c r="S201" s="325"/>
      <c r="T201" s="300"/>
      <c r="U201" s="303" t="s">
        <v>75</v>
      </c>
      <c r="V201" s="332" t="s">
        <v>77</v>
      </c>
    </row>
    <row r="202" spans="1:55" x14ac:dyDescent="0.25">
      <c r="A202" s="313"/>
      <c r="B202" s="315"/>
      <c r="C202" s="348"/>
      <c r="D202" s="317"/>
      <c r="E202" s="351"/>
      <c r="F202" s="319"/>
      <c r="G202" s="358"/>
      <c r="H202" s="301"/>
      <c r="I202" s="335" t="s">
        <v>10</v>
      </c>
      <c r="J202" s="335"/>
      <c r="K202" s="335" t="s">
        <v>11</v>
      </c>
      <c r="L202" s="335"/>
      <c r="M202" s="301" t="s">
        <v>12</v>
      </c>
      <c r="N202" s="301" t="s">
        <v>13</v>
      </c>
      <c r="O202" s="328" t="s">
        <v>14</v>
      </c>
      <c r="P202" s="328" t="s">
        <v>15</v>
      </c>
      <c r="Q202" s="330" t="s">
        <v>16</v>
      </c>
      <c r="R202" s="323"/>
      <c r="S202" s="326"/>
      <c r="T202" s="301"/>
      <c r="U202" s="304"/>
      <c r="V202" s="333"/>
    </row>
    <row r="203" spans="1:55" ht="15.75" thickBot="1" x14ac:dyDescent="0.3">
      <c r="A203" s="313"/>
      <c r="B203" s="315"/>
      <c r="C203" s="349"/>
      <c r="D203" s="317"/>
      <c r="E203" s="352"/>
      <c r="F203" s="319"/>
      <c r="G203" s="359"/>
      <c r="H203" s="302"/>
      <c r="I203" s="15" t="s">
        <v>17</v>
      </c>
      <c r="J203" s="15" t="s">
        <v>18</v>
      </c>
      <c r="K203" s="16" t="s">
        <v>19</v>
      </c>
      <c r="L203" s="16" t="s">
        <v>20</v>
      </c>
      <c r="M203" s="302"/>
      <c r="N203" s="302"/>
      <c r="O203" s="329"/>
      <c r="P203" s="329"/>
      <c r="Q203" s="331"/>
      <c r="R203" s="324"/>
      <c r="S203" s="327"/>
      <c r="T203" s="302"/>
      <c r="U203" s="305"/>
      <c r="V203" s="334"/>
    </row>
    <row r="204" spans="1:55" s="67" customFormat="1" ht="15.75" thickBot="1" x14ac:dyDescent="0.3">
      <c r="A204" s="84">
        <v>1</v>
      </c>
      <c r="B204" s="85" t="s">
        <v>1111</v>
      </c>
      <c r="C204" s="296" t="s">
        <v>88</v>
      </c>
      <c r="D204" s="296"/>
      <c r="E204" s="296"/>
      <c r="F204" s="296"/>
      <c r="G204" s="244" t="s">
        <v>112</v>
      </c>
      <c r="H204" s="137">
        <v>2334</v>
      </c>
      <c r="I204" s="86"/>
      <c r="J204" s="86"/>
      <c r="K204" s="86"/>
      <c r="L204" s="86"/>
      <c r="M204" s="86"/>
      <c r="N204" s="86"/>
      <c r="O204" s="86"/>
      <c r="P204" s="86"/>
      <c r="Q204" s="86">
        <v>1</v>
      </c>
      <c r="R204" s="89">
        <f>'Úklid kategorie'!$F$17</f>
        <v>0</v>
      </c>
      <c r="S204" s="87"/>
      <c r="T204" s="87"/>
      <c r="U204" s="87">
        <f>H204*R204</f>
        <v>0</v>
      </c>
      <c r="V204" s="88">
        <f>U204*3</f>
        <v>0</v>
      </c>
      <c r="W204"/>
      <c r="X204"/>
      <c r="Y204"/>
      <c r="Z204"/>
    </row>
    <row r="205" spans="1:55" s="67" customFormat="1" ht="16.899999999999999" hidden="1" customHeight="1" thickBot="1" x14ac:dyDescent="0.3">
      <c r="A205" s="84">
        <v>2</v>
      </c>
      <c r="B205" s="85" t="s">
        <v>87</v>
      </c>
      <c r="C205" s="296" t="s">
        <v>91</v>
      </c>
      <c r="D205" s="296"/>
      <c r="E205" s="296"/>
      <c r="F205" s="296"/>
      <c r="G205" s="244" t="s">
        <v>82</v>
      </c>
      <c r="H205" s="106"/>
      <c r="I205" s="86"/>
      <c r="J205" s="86"/>
      <c r="K205" s="86"/>
      <c r="L205" s="86"/>
      <c r="M205" s="86"/>
      <c r="N205" s="86"/>
      <c r="O205" s="86"/>
      <c r="P205" s="86"/>
      <c r="Q205" s="86">
        <v>1</v>
      </c>
      <c r="R205" s="89"/>
      <c r="S205" s="87"/>
      <c r="T205" s="87"/>
      <c r="U205" s="87">
        <f>H205*R205</f>
        <v>0</v>
      </c>
      <c r="V205" s="88">
        <f>U205*3</f>
        <v>0</v>
      </c>
      <c r="W205"/>
      <c r="X205"/>
      <c r="Y205"/>
      <c r="Z205"/>
    </row>
    <row r="206" spans="1:55" ht="21.75" thickBot="1" x14ac:dyDescent="0.4">
      <c r="R206" s="297" t="s">
        <v>74</v>
      </c>
      <c r="S206" s="298"/>
      <c r="T206" s="299"/>
      <c r="U206" s="68">
        <f>SUM(U204:U205)</f>
        <v>0</v>
      </c>
      <c r="V206" s="33">
        <f>SUM(V204:V205)</f>
        <v>0</v>
      </c>
      <c r="W206" s="67"/>
      <c r="X206" s="67"/>
      <c r="Y206" s="67"/>
      <c r="Z206" s="67"/>
    </row>
    <row r="207" spans="1:55" ht="21" x14ac:dyDescent="0.35">
      <c r="A207" s="25"/>
      <c r="B207" s="26"/>
      <c r="C207" s="144"/>
      <c r="D207" s="26"/>
      <c r="E207" s="26"/>
      <c r="F207" s="247"/>
      <c r="G207" s="27"/>
      <c r="H207" s="28"/>
      <c r="I207" s="29"/>
      <c r="J207" s="29"/>
      <c r="K207" s="29"/>
      <c r="L207" s="29"/>
      <c r="M207" s="29"/>
      <c r="N207" s="29"/>
      <c r="O207" s="29"/>
      <c r="P207" s="29"/>
      <c r="Q207" s="29"/>
      <c r="R207" s="30"/>
      <c r="S207" s="30"/>
      <c r="T207" s="30"/>
      <c r="U207" s="31"/>
      <c r="V207" s="32"/>
    </row>
    <row r="208" spans="1:55" x14ac:dyDescent="0.25">
      <c r="A208" s="17"/>
      <c r="B208" s="17"/>
      <c r="C208" s="146"/>
      <c r="D208" s="17"/>
      <c r="E208" s="17"/>
      <c r="F208" s="248"/>
      <c r="G208" s="17"/>
      <c r="H208" s="17"/>
      <c r="I208" s="17"/>
      <c r="J208" s="18"/>
      <c r="K208" s="18"/>
      <c r="L208" s="18"/>
      <c r="M208" s="18"/>
      <c r="N208" s="18"/>
      <c r="O208" s="18"/>
      <c r="P208" s="18"/>
      <c r="Q208" s="18"/>
      <c r="R208" s="19"/>
      <c r="S208" s="20"/>
      <c r="T208" s="21"/>
      <c r="U208" s="22"/>
      <c r="V208" s="18"/>
    </row>
    <row r="209" spans="1:22" x14ac:dyDescent="0.25">
      <c r="A209" s="6"/>
      <c r="B209" s="6"/>
      <c r="D209" s="6"/>
      <c r="E209" s="6"/>
      <c r="F209" s="249"/>
      <c r="G209" s="6"/>
      <c r="H209" s="6"/>
      <c r="I209" s="6"/>
      <c r="R209" s="2"/>
      <c r="T209" s="10"/>
      <c r="U209" s="11"/>
    </row>
    <row r="210" spans="1:22" x14ac:dyDescent="0.25">
      <c r="E210" s="7"/>
      <c r="M210" s="7"/>
      <c r="R210" s="4"/>
      <c r="S210" s="12"/>
      <c r="T210" s="12"/>
      <c r="U210" s="5"/>
    </row>
    <row r="211" spans="1:22" x14ac:dyDescent="0.25">
      <c r="D211" s="8"/>
      <c r="Q211" s="6"/>
      <c r="R211" s="4"/>
      <c r="S211" s="3"/>
      <c r="T211" s="3"/>
      <c r="U211" s="9"/>
    </row>
    <row r="212" spans="1:22" x14ac:dyDescent="0.25">
      <c r="D212" s="18"/>
      <c r="E212" s="18"/>
      <c r="F212" s="250"/>
      <c r="G212" s="23"/>
      <c r="H212" s="20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20"/>
      <c r="T212" s="18"/>
      <c r="U212" s="24"/>
      <c r="V212" s="18"/>
    </row>
    <row r="213" spans="1:22" x14ac:dyDescent="0.25">
      <c r="D213" s="346" t="s">
        <v>54</v>
      </c>
      <c r="E213" s="346"/>
      <c r="F213" s="346"/>
      <c r="G213" s="346"/>
      <c r="U213" s="4"/>
    </row>
    <row r="214" spans="1:22" x14ac:dyDescent="0.25">
      <c r="D214" s="2"/>
      <c r="E214" s="339"/>
      <c r="F214" s="339"/>
      <c r="G214" t="s">
        <v>48</v>
      </c>
      <c r="U214" s="4"/>
    </row>
    <row r="215" spans="1:22" x14ac:dyDescent="0.25">
      <c r="D215" s="2" t="s">
        <v>2</v>
      </c>
      <c r="E215">
        <f>365/12</f>
        <v>30.416666666666668</v>
      </c>
      <c r="F215" s="251">
        <v>30.416699999999999</v>
      </c>
      <c r="G215" t="s">
        <v>44</v>
      </c>
      <c r="U215" s="4"/>
    </row>
    <row r="216" spans="1:22" x14ac:dyDescent="0.25">
      <c r="D216" s="2" t="s">
        <v>27</v>
      </c>
      <c r="E216">
        <f>52/12</f>
        <v>4.333333333333333</v>
      </c>
      <c r="F216" s="251">
        <v>4.3452000000000002</v>
      </c>
      <c r="G216" t="s">
        <v>45</v>
      </c>
      <c r="U216" s="4"/>
    </row>
    <row r="217" spans="1:22" x14ac:dyDescent="0.25">
      <c r="D217" s="2" t="s">
        <v>28</v>
      </c>
      <c r="E217">
        <f>53/12</f>
        <v>4.416666666666667</v>
      </c>
      <c r="F217" s="251">
        <v>4.3452000000000002</v>
      </c>
      <c r="G217" t="s">
        <v>46</v>
      </c>
      <c r="U217" s="4"/>
    </row>
    <row r="218" spans="1:22" x14ac:dyDescent="0.25">
      <c r="D218" s="2" t="s">
        <v>13</v>
      </c>
      <c r="E218">
        <f>53/12</f>
        <v>4.416666666666667</v>
      </c>
      <c r="F218" s="251">
        <v>4.3452000000000002</v>
      </c>
      <c r="G218" t="s">
        <v>47</v>
      </c>
    </row>
    <row r="220" spans="1:22" x14ac:dyDescent="0.25">
      <c r="D220" s="18"/>
      <c r="E220" s="18"/>
      <c r="F220" s="250"/>
      <c r="G220" s="23"/>
      <c r="H220" s="20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20"/>
      <c r="T220" s="18"/>
      <c r="U220" s="18"/>
      <c r="V220" s="18"/>
    </row>
  </sheetData>
  <autoFilter ref="A7:V199" xr:uid="{00000000-0009-0000-0000-000002000000}"/>
  <mergeCells count="52"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  <mergeCell ref="F201:F203"/>
    <mergeCell ref="O5:O6"/>
    <mergeCell ref="G201:G203"/>
    <mergeCell ref="H201:H203"/>
    <mergeCell ref="I201:Q201"/>
    <mergeCell ref="P5:P6"/>
    <mergeCell ref="Q5:Q6"/>
    <mergeCell ref="R199:T199"/>
    <mergeCell ref="A200:F200"/>
    <mergeCell ref="G200:V200"/>
    <mergeCell ref="V4:V6"/>
    <mergeCell ref="K5:L5"/>
    <mergeCell ref="M5:M6"/>
    <mergeCell ref="N5:N6"/>
    <mergeCell ref="A201:A203"/>
    <mergeCell ref="B201:B203"/>
    <mergeCell ref="C201:C203"/>
    <mergeCell ref="D201:D203"/>
    <mergeCell ref="E201:E203"/>
    <mergeCell ref="R201:R203"/>
    <mergeCell ref="S201:S203"/>
    <mergeCell ref="U201:U203"/>
    <mergeCell ref="V201:V203"/>
    <mergeCell ref="I202:J202"/>
    <mergeCell ref="K202:L202"/>
    <mergeCell ref="M202:M203"/>
    <mergeCell ref="N202:N203"/>
    <mergeCell ref="O202:O203"/>
    <mergeCell ref="P202:P203"/>
    <mergeCell ref="Q202:Q203"/>
    <mergeCell ref="T201:T203"/>
    <mergeCell ref="C204:F204"/>
    <mergeCell ref="C205:F205"/>
    <mergeCell ref="R206:T206"/>
    <mergeCell ref="D213:G213"/>
    <mergeCell ref="E214:F214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2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G53"/>
  <sheetViews>
    <sheetView topLeftCell="D1" zoomScaleNormal="100" zoomScaleSheetLayoutView="70" workbookViewId="0">
      <selection activeCell="U30" sqref="U30"/>
    </sheetView>
  </sheetViews>
  <sheetFormatPr defaultRowHeight="15" x14ac:dyDescent="0.25"/>
  <cols>
    <col min="1" max="1" width="8.85546875" style="3"/>
    <col min="2" max="2" width="13.5703125" bestFit="1" customWidth="1"/>
    <col min="3" max="3" width="13.7109375" customWidth="1"/>
    <col min="4" max="4" width="10.5703125" customWidth="1"/>
    <col min="5" max="5" width="35" customWidth="1"/>
    <col min="6" max="6" width="37.28515625" bestFit="1" customWidth="1"/>
    <col min="7" max="7" width="17.85546875" style="3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18" bestFit="1" customWidth="1"/>
    <col min="19" max="19" width="14" style="4" customWidth="1"/>
    <col min="20" max="20" width="15.7109375" customWidth="1"/>
    <col min="21" max="21" width="20.5703125" customWidth="1"/>
    <col min="22" max="22" width="18.7109375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/>
      <c r="B2" s="116"/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58">
        <v>1</v>
      </c>
      <c r="B8" s="155" t="s">
        <v>630</v>
      </c>
      <c r="C8" s="157" t="s">
        <v>651</v>
      </c>
      <c r="D8" s="155" t="s">
        <v>655</v>
      </c>
      <c r="E8" s="155" t="s">
        <v>206</v>
      </c>
      <c r="F8" s="163" t="s">
        <v>673</v>
      </c>
      <c r="G8" s="121" t="s">
        <v>4</v>
      </c>
      <c r="H8" s="156">
        <v>8.92</v>
      </c>
      <c r="I8" s="102"/>
      <c r="J8" s="102"/>
      <c r="K8" s="102"/>
      <c r="L8" s="102"/>
      <c r="M8" s="102">
        <v>1</v>
      </c>
      <c r="N8" s="102">
        <v>1</v>
      </c>
      <c r="O8" s="102"/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49.165850666666671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58">
        <v>2</v>
      </c>
      <c r="B9" s="152" t="s">
        <v>631</v>
      </c>
      <c r="C9" s="157" t="s">
        <v>651</v>
      </c>
      <c r="D9" s="152" t="s">
        <v>656</v>
      </c>
      <c r="E9" s="152" t="s">
        <v>671</v>
      </c>
      <c r="F9" s="163" t="s">
        <v>673</v>
      </c>
      <c r="G9" s="121"/>
      <c r="H9" s="150">
        <v>7.96</v>
      </c>
      <c r="I9" s="102"/>
      <c r="J9" s="103"/>
      <c r="K9" s="103"/>
      <c r="L9" s="103"/>
      <c r="M9" s="103">
        <v>1</v>
      </c>
      <c r="N9" s="103">
        <v>1</v>
      </c>
      <c r="O9" s="103"/>
      <c r="P9" s="103">
        <v>1</v>
      </c>
      <c r="Q9" s="103"/>
      <c r="R9" s="122" t="s">
        <v>1151</v>
      </c>
      <c r="S9" s="107">
        <f t="shared" ref="S9:S28" si="0">(H9*I9*30.4167)+(H9*J9*21)+(H9*K9*4.3452)+(H9*L9*4.3452)+(H9*M9*4.3452)+H9*N9+(H9*O9/3)+(H9*P9/6)+(H9*Q9/12)</f>
        <v>43.874458666666669</v>
      </c>
      <c r="T9" s="108">
        <v>0</v>
      </c>
      <c r="U9" s="108">
        <f t="shared" ref="U9:U13" si="1">T9*12</f>
        <v>0</v>
      </c>
      <c r="V9" s="109">
        <f t="shared" ref="V9:V13" si="2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58">
        <v>3</v>
      </c>
      <c r="B10" s="155" t="s">
        <v>632</v>
      </c>
      <c r="C10" s="157" t="s">
        <v>651</v>
      </c>
      <c r="D10" s="155" t="s">
        <v>417</v>
      </c>
      <c r="E10" s="155" t="s">
        <v>1144</v>
      </c>
      <c r="F10" s="163" t="s">
        <v>674</v>
      </c>
      <c r="G10" s="121"/>
      <c r="H10" s="156">
        <v>669.58</v>
      </c>
      <c r="I10" s="102"/>
      <c r="J10" s="102"/>
      <c r="K10" s="102"/>
      <c r="L10" s="102"/>
      <c r="M10" s="102"/>
      <c r="N10" s="102"/>
      <c r="O10" s="102"/>
      <c r="P10" s="102"/>
      <c r="Q10" s="102"/>
      <c r="R10" s="122" t="s">
        <v>1151</v>
      </c>
      <c r="S10" s="107">
        <f t="shared" si="0"/>
        <v>0</v>
      </c>
      <c r="T10" s="108">
        <v>0</v>
      </c>
      <c r="U10" s="108">
        <f t="shared" si="1"/>
        <v>0</v>
      </c>
      <c r="V10" s="109">
        <f t="shared" si="2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223" customFormat="1" x14ac:dyDescent="0.25">
      <c r="A11" s="158">
        <v>4</v>
      </c>
      <c r="B11" s="152" t="s">
        <v>633</v>
      </c>
      <c r="C11" s="157" t="s">
        <v>651</v>
      </c>
      <c r="D11" s="152" t="s">
        <v>418</v>
      </c>
      <c r="E11" s="152" t="s">
        <v>672</v>
      </c>
      <c r="F11" s="163" t="s">
        <v>673</v>
      </c>
      <c r="G11" s="121" t="s">
        <v>5</v>
      </c>
      <c r="H11" s="150">
        <v>16.88</v>
      </c>
      <c r="I11" s="221"/>
      <c r="J11" s="221">
        <v>1</v>
      </c>
      <c r="K11" s="221"/>
      <c r="L11" s="221"/>
      <c r="M11" s="221">
        <v>1</v>
      </c>
      <c r="N11" s="221">
        <v>1</v>
      </c>
      <c r="O11" s="221"/>
      <c r="P11" s="221">
        <v>1</v>
      </c>
      <c r="Q11" s="221"/>
      <c r="R11" s="213">
        <f>IFERROR(VLOOKUP(G11,'Úklid kategorie'!$E$5:$F$11,2,FALSE),"Není kategorie")</f>
        <v>0</v>
      </c>
      <c r="S11" s="220">
        <f t="shared" si="0"/>
        <v>447.52030933333327</v>
      </c>
      <c r="T11" s="108">
        <f t="shared" ref="T11:T12" si="3">R11*S11</f>
        <v>0</v>
      </c>
      <c r="U11" s="108">
        <f t="shared" si="1"/>
        <v>0</v>
      </c>
      <c r="V11" s="109">
        <f t="shared" si="2"/>
        <v>0</v>
      </c>
      <c r="W11" s="222"/>
      <c r="AH11" s="222"/>
      <c r="AI11" s="222"/>
      <c r="AJ11" s="222"/>
      <c r="AQ11" s="222"/>
      <c r="AR11" s="222"/>
      <c r="AS11" s="222"/>
      <c r="BA11" s="222"/>
      <c r="BB11" s="222"/>
      <c r="BC11" s="222"/>
    </row>
    <row r="12" spans="1:59" s="217" customFormat="1" x14ac:dyDescent="0.25">
      <c r="A12" s="158">
        <v>5</v>
      </c>
      <c r="B12" s="155" t="s">
        <v>634</v>
      </c>
      <c r="C12" s="157" t="s">
        <v>651</v>
      </c>
      <c r="D12" s="155" t="s">
        <v>419</v>
      </c>
      <c r="E12" s="155" t="s">
        <v>672</v>
      </c>
      <c r="F12" s="163" t="s">
        <v>673</v>
      </c>
      <c r="G12" s="121" t="s">
        <v>5</v>
      </c>
      <c r="H12" s="156">
        <v>13.12</v>
      </c>
      <c r="I12" s="151"/>
      <c r="J12" s="219">
        <v>1</v>
      </c>
      <c r="K12" s="219"/>
      <c r="L12" s="219"/>
      <c r="M12" s="219">
        <v>1</v>
      </c>
      <c r="N12" s="221">
        <v>1</v>
      </c>
      <c r="O12" s="221"/>
      <c r="P12" s="221">
        <v>1</v>
      </c>
      <c r="Q12" s="224"/>
      <c r="R12" s="213">
        <f>IFERROR(VLOOKUP(G12,'Úklid kategorie'!$E$5:$F$11,2,FALSE),"Není kategorie")</f>
        <v>0</v>
      </c>
      <c r="S12" s="220">
        <f t="shared" si="0"/>
        <v>347.83569066666666</v>
      </c>
      <c r="T12" s="108">
        <f t="shared" si="3"/>
        <v>0</v>
      </c>
      <c r="U12" s="108">
        <f t="shared" si="1"/>
        <v>0</v>
      </c>
      <c r="V12" s="109">
        <f t="shared" si="2"/>
        <v>0</v>
      </c>
      <c r="W12" s="216"/>
      <c r="AH12" s="216"/>
      <c r="AI12" s="216"/>
      <c r="AJ12" s="216"/>
      <c r="AQ12" s="216"/>
      <c r="AR12" s="216"/>
      <c r="AS12" s="216"/>
      <c r="BA12" s="216"/>
      <c r="BB12" s="216"/>
      <c r="BC12" s="216"/>
    </row>
    <row r="13" spans="1:59" x14ac:dyDescent="0.25">
      <c r="A13" s="158">
        <v>6</v>
      </c>
      <c r="B13" s="152" t="s">
        <v>635</v>
      </c>
      <c r="C13" s="157" t="s">
        <v>651</v>
      </c>
      <c r="D13" s="152" t="s">
        <v>420</v>
      </c>
      <c r="E13" s="152" t="s">
        <v>205</v>
      </c>
      <c r="F13" s="163" t="s">
        <v>673</v>
      </c>
      <c r="G13" s="121"/>
      <c r="H13" s="150">
        <v>7.79</v>
      </c>
      <c r="I13" s="102"/>
      <c r="J13" s="103"/>
      <c r="K13" s="103"/>
      <c r="L13" s="103"/>
      <c r="M13" s="103"/>
      <c r="N13" s="90"/>
      <c r="O13" s="90"/>
      <c r="P13" s="90"/>
      <c r="Q13" s="93"/>
      <c r="R13" s="122" t="s">
        <v>1151</v>
      </c>
      <c r="S13" s="107">
        <f t="shared" si="0"/>
        <v>0</v>
      </c>
      <c r="T13" s="108">
        <v>0</v>
      </c>
      <c r="U13" s="108">
        <f t="shared" si="1"/>
        <v>0</v>
      </c>
      <c r="V13" s="109">
        <f t="shared" si="2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58">
        <v>7</v>
      </c>
      <c r="B14" s="155" t="s">
        <v>636</v>
      </c>
      <c r="C14" s="157" t="s">
        <v>652</v>
      </c>
      <c r="D14" s="155" t="s">
        <v>657</v>
      </c>
      <c r="E14" s="155" t="s">
        <v>205</v>
      </c>
      <c r="F14" s="163" t="s">
        <v>673</v>
      </c>
      <c r="G14" s="121"/>
      <c r="H14" s="156">
        <v>70.88</v>
      </c>
      <c r="I14" s="102"/>
      <c r="J14" s="103"/>
      <c r="K14" s="103"/>
      <c r="L14" s="103"/>
      <c r="M14" s="103"/>
      <c r="N14" s="103"/>
      <c r="O14" s="103"/>
      <c r="P14" s="103"/>
      <c r="Q14" s="102"/>
      <c r="R14" s="122" t="s">
        <v>1151</v>
      </c>
      <c r="S14" s="107">
        <f t="shared" si="0"/>
        <v>0</v>
      </c>
      <c r="T14" s="108">
        <v>0</v>
      </c>
      <c r="U14" s="108">
        <f t="shared" ref="U14:U28" si="4">IFERROR(T14*12,"")</f>
        <v>0</v>
      </c>
      <c r="V14" s="109">
        <f t="shared" ref="V14:V28" si="5">IFERROR(U14*3,"")</f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58">
        <v>8</v>
      </c>
      <c r="B15" s="152" t="s">
        <v>637</v>
      </c>
      <c r="C15" s="157" t="s">
        <v>652</v>
      </c>
      <c r="D15" s="152" t="s">
        <v>658</v>
      </c>
      <c r="E15" s="152" t="s">
        <v>205</v>
      </c>
      <c r="F15" s="163" t="s">
        <v>673</v>
      </c>
      <c r="G15" s="121"/>
      <c r="H15" s="150">
        <v>15.3</v>
      </c>
      <c r="I15" s="90"/>
      <c r="J15" s="102"/>
      <c r="K15" s="102"/>
      <c r="L15" s="102"/>
      <c r="M15" s="102"/>
      <c r="N15" s="102"/>
      <c r="O15" s="102"/>
      <c r="P15" s="93"/>
      <c r="Q15" s="93"/>
      <c r="R15" s="122" t="s">
        <v>1151</v>
      </c>
      <c r="S15" s="107">
        <f t="shared" si="0"/>
        <v>0</v>
      </c>
      <c r="T15" s="108">
        <v>0</v>
      </c>
      <c r="U15" s="108">
        <f t="shared" si="4"/>
        <v>0</v>
      </c>
      <c r="V15" s="109">
        <f t="shared" si="5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58">
        <v>9</v>
      </c>
      <c r="B16" s="155" t="s">
        <v>638</v>
      </c>
      <c r="C16" s="157" t="s">
        <v>652</v>
      </c>
      <c r="D16" s="155" t="s">
        <v>659</v>
      </c>
      <c r="E16" s="155" t="s">
        <v>205</v>
      </c>
      <c r="F16" s="163" t="s">
        <v>673</v>
      </c>
      <c r="G16" s="121"/>
      <c r="H16" s="156">
        <v>19.14</v>
      </c>
      <c r="I16" s="102"/>
      <c r="J16" s="102"/>
      <c r="K16" s="102"/>
      <c r="L16" s="102"/>
      <c r="M16" s="102"/>
      <c r="N16" s="102"/>
      <c r="O16" s="102"/>
      <c r="P16" s="102"/>
      <c r="Q16" s="102"/>
      <c r="R16" s="122" t="s">
        <v>1151</v>
      </c>
      <c r="S16" s="107">
        <f t="shared" si="0"/>
        <v>0</v>
      </c>
      <c r="T16" s="108">
        <v>0</v>
      </c>
      <c r="U16" s="108">
        <f t="shared" si="4"/>
        <v>0</v>
      </c>
      <c r="V16" s="109">
        <f t="shared" si="5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x14ac:dyDescent="0.25">
      <c r="A17" s="158">
        <v>10</v>
      </c>
      <c r="B17" s="152" t="s">
        <v>639</v>
      </c>
      <c r="C17" s="157" t="s">
        <v>652</v>
      </c>
      <c r="D17" s="152" t="s">
        <v>660</v>
      </c>
      <c r="E17" s="152" t="s">
        <v>205</v>
      </c>
      <c r="F17" s="163" t="s">
        <v>673</v>
      </c>
      <c r="G17" s="121"/>
      <c r="H17" s="150">
        <v>14.77</v>
      </c>
      <c r="I17" s="102"/>
      <c r="J17" s="103"/>
      <c r="K17" s="103"/>
      <c r="L17" s="103"/>
      <c r="M17" s="103"/>
      <c r="N17" s="103"/>
      <c r="O17" s="103"/>
      <c r="P17" s="103"/>
      <c r="Q17" s="102"/>
      <c r="R17" s="122" t="s">
        <v>1151</v>
      </c>
      <c r="S17" s="107">
        <f t="shared" si="0"/>
        <v>0</v>
      </c>
      <c r="T17" s="108">
        <v>0</v>
      </c>
      <c r="U17" s="108">
        <f t="shared" si="4"/>
        <v>0</v>
      </c>
      <c r="V17" s="109">
        <f t="shared" si="5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58">
        <v>11</v>
      </c>
      <c r="B18" s="155" t="s">
        <v>640</v>
      </c>
      <c r="C18" s="157" t="s">
        <v>652</v>
      </c>
      <c r="D18" s="155" t="s">
        <v>661</v>
      </c>
      <c r="E18" s="155" t="s">
        <v>205</v>
      </c>
      <c r="F18" s="163" t="s">
        <v>673</v>
      </c>
      <c r="G18" s="121"/>
      <c r="H18" s="156">
        <v>19.149999999999999</v>
      </c>
      <c r="I18" s="103"/>
      <c r="J18" s="103"/>
      <c r="K18" s="103"/>
      <c r="L18" s="103"/>
      <c r="M18" s="103"/>
      <c r="N18" s="103"/>
      <c r="O18" s="103"/>
      <c r="P18" s="103"/>
      <c r="Q18" s="103"/>
      <c r="R18" s="122" t="s">
        <v>1151</v>
      </c>
      <c r="S18" s="107">
        <f t="shared" si="0"/>
        <v>0</v>
      </c>
      <c r="T18" s="108">
        <v>0</v>
      </c>
      <c r="U18" s="108">
        <f t="shared" si="4"/>
        <v>0</v>
      </c>
      <c r="V18" s="109">
        <f t="shared" si="5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58">
        <v>12</v>
      </c>
      <c r="B19" s="152" t="s">
        <v>641</v>
      </c>
      <c r="C19" s="157" t="s">
        <v>652</v>
      </c>
      <c r="D19" s="152" t="s">
        <v>662</v>
      </c>
      <c r="E19" s="152" t="s">
        <v>205</v>
      </c>
      <c r="F19" s="163" t="s">
        <v>673</v>
      </c>
      <c r="G19" s="121"/>
      <c r="H19" s="150">
        <v>4.4800000000000004</v>
      </c>
      <c r="I19" s="103"/>
      <c r="J19" s="103"/>
      <c r="K19" s="103"/>
      <c r="L19" s="103"/>
      <c r="M19" s="103"/>
      <c r="N19" s="103"/>
      <c r="O19" s="103"/>
      <c r="P19" s="103"/>
      <c r="Q19" s="103"/>
      <c r="R19" s="122" t="s">
        <v>1151</v>
      </c>
      <c r="S19" s="107">
        <f t="shared" si="0"/>
        <v>0</v>
      </c>
      <c r="T19" s="108">
        <v>0</v>
      </c>
      <c r="U19" s="108">
        <f t="shared" si="4"/>
        <v>0</v>
      </c>
      <c r="V19" s="109">
        <f t="shared" si="5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58">
        <v>13</v>
      </c>
      <c r="B20" s="155" t="s">
        <v>642</v>
      </c>
      <c r="C20" s="157" t="s">
        <v>654</v>
      </c>
      <c r="D20" s="155" t="s">
        <v>663</v>
      </c>
      <c r="E20" s="155" t="s">
        <v>205</v>
      </c>
      <c r="F20" s="163" t="s">
        <v>673</v>
      </c>
      <c r="G20" s="121"/>
      <c r="H20" s="156">
        <v>16.829999999999998</v>
      </c>
      <c r="I20" s="102"/>
      <c r="J20" s="103"/>
      <c r="K20" s="103"/>
      <c r="L20" s="103"/>
      <c r="M20" s="103"/>
      <c r="N20" s="103"/>
      <c r="O20" s="103"/>
      <c r="P20" s="103"/>
      <c r="Q20" s="102"/>
      <c r="R20" s="122" t="s">
        <v>1151</v>
      </c>
      <c r="S20" s="107">
        <f t="shared" si="0"/>
        <v>0</v>
      </c>
      <c r="T20" s="108">
        <v>0</v>
      </c>
      <c r="U20" s="108">
        <f t="shared" si="4"/>
        <v>0</v>
      </c>
      <c r="V20" s="109">
        <f t="shared" si="5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58">
        <v>14</v>
      </c>
      <c r="B21" s="152" t="s">
        <v>643</v>
      </c>
      <c r="C21" s="157" t="s">
        <v>654</v>
      </c>
      <c r="D21" s="152" t="s">
        <v>664</v>
      </c>
      <c r="E21" s="152" t="s">
        <v>205</v>
      </c>
      <c r="F21" s="163" t="s">
        <v>673</v>
      </c>
      <c r="G21" s="121"/>
      <c r="H21" s="150">
        <v>16.829999999999998</v>
      </c>
      <c r="I21" s="102"/>
      <c r="J21" s="103"/>
      <c r="K21" s="103"/>
      <c r="L21" s="103"/>
      <c r="M21" s="103"/>
      <c r="N21" s="103"/>
      <c r="O21" s="103"/>
      <c r="P21" s="103"/>
      <c r="Q21" s="90"/>
      <c r="R21" s="122" t="s">
        <v>1151</v>
      </c>
      <c r="S21" s="107">
        <f t="shared" si="0"/>
        <v>0</v>
      </c>
      <c r="T21" s="108">
        <v>0</v>
      </c>
      <c r="U21" s="108">
        <f t="shared" si="4"/>
        <v>0</v>
      </c>
      <c r="V21" s="109">
        <f t="shared" si="5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58">
        <v>15</v>
      </c>
      <c r="B22" s="155" t="s">
        <v>644</v>
      </c>
      <c r="C22" s="157" t="s">
        <v>654</v>
      </c>
      <c r="D22" s="155" t="s">
        <v>665</v>
      </c>
      <c r="E22" s="155" t="s">
        <v>205</v>
      </c>
      <c r="F22" s="163" t="s">
        <v>673</v>
      </c>
      <c r="G22" s="121"/>
      <c r="H22" s="156">
        <v>109.95</v>
      </c>
      <c r="I22" s="102"/>
      <c r="J22" s="103"/>
      <c r="K22" s="103"/>
      <c r="L22" s="103"/>
      <c r="M22" s="103"/>
      <c r="N22" s="103"/>
      <c r="O22" s="103"/>
      <c r="P22" s="103"/>
      <c r="Q22" s="93"/>
      <c r="R22" s="122" t="s">
        <v>1151</v>
      </c>
      <c r="S22" s="107">
        <f t="shared" si="0"/>
        <v>0</v>
      </c>
      <c r="T22" s="108">
        <v>0</v>
      </c>
      <c r="U22" s="108">
        <f t="shared" si="4"/>
        <v>0</v>
      </c>
      <c r="V22" s="109">
        <f t="shared" si="5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58">
        <v>16</v>
      </c>
      <c r="B23" s="152" t="s">
        <v>645</v>
      </c>
      <c r="C23" s="157" t="s">
        <v>654</v>
      </c>
      <c r="D23" s="152" t="s">
        <v>666</v>
      </c>
      <c r="E23" s="152" t="s">
        <v>205</v>
      </c>
      <c r="F23" s="163" t="s">
        <v>673</v>
      </c>
      <c r="G23" s="121"/>
      <c r="H23" s="150">
        <v>30.37</v>
      </c>
      <c r="I23" s="102"/>
      <c r="J23" s="102"/>
      <c r="K23" s="102"/>
      <c r="L23" s="102"/>
      <c r="M23" s="102"/>
      <c r="N23" s="102"/>
      <c r="O23" s="102"/>
      <c r="P23" s="102"/>
      <c r="Q23" s="102"/>
      <c r="R23" s="122" t="s">
        <v>1151</v>
      </c>
      <c r="S23" s="107">
        <f t="shared" si="0"/>
        <v>0</v>
      </c>
      <c r="T23" s="108">
        <v>0</v>
      </c>
      <c r="U23" s="108">
        <f t="shared" si="4"/>
        <v>0</v>
      </c>
      <c r="V23" s="109">
        <f t="shared" si="5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58">
        <v>17</v>
      </c>
      <c r="B24" s="155" t="s">
        <v>646</v>
      </c>
      <c r="C24" s="157" t="s">
        <v>654</v>
      </c>
      <c r="D24" s="155" t="s">
        <v>667</v>
      </c>
      <c r="E24" s="155" t="s">
        <v>205</v>
      </c>
      <c r="F24" s="163" t="s">
        <v>673</v>
      </c>
      <c r="G24" s="121"/>
      <c r="H24" s="156">
        <v>23.88</v>
      </c>
      <c r="I24" s="102"/>
      <c r="J24" s="102"/>
      <c r="K24" s="102"/>
      <c r="L24" s="102"/>
      <c r="M24" s="102"/>
      <c r="N24" s="102"/>
      <c r="O24" s="102"/>
      <c r="P24" s="103"/>
      <c r="Q24" s="103"/>
      <c r="R24" s="122" t="s">
        <v>1151</v>
      </c>
      <c r="S24" s="107">
        <f t="shared" si="0"/>
        <v>0</v>
      </c>
      <c r="T24" s="108">
        <v>0</v>
      </c>
      <c r="U24" s="108">
        <f t="shared" si="4"/>
        <v>0</v>
      </c>
      <c r="V24" s="109">
        <f t="shared" si="5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58">
        <v>18</v>
      </c>
      <c r="B25" s="152" t="s">
        <v>647</v>
      </c>
      <c r="C25" s="157" t="s">
        <v>654</v>
      </c>
      <c r="D25" s="152" t="s">
        <v>668</v>
      </c>
      <c r="E25" s="152" t="s">
        <v>205</v>
      </c>
      <c r="F25" s="163" t="s">
        <v>673</v>
      </c>
      <c r="G25" s="121"/>
      <c r="H25" s="150">
        <v>19.63</v>
      </c>
      <c r="I25" s="102"/>
      <c r="J25" s="102"/>
      <c r="K25" s="102"/>
      <c r="L25" s="102"/>
      <c r="M25" s="102"/>
      <c r="N25" s="102"/>
      <c r="O25" s="102"/>
      <c r="P25" s="102"/>
      <c r="Q25" s="102"/>
      <c r="R25" s="122" t="s">
        <v>1151</v>
      </c>
      <c r="S25" s="107">
        <f t="shared" si="0"/>
        <v>0</v>
      </c>
      <c r="T25" s="108">
        <v>0</v>
      </c>
      <c r="U25" s="108">
        <f t="shared" si="4"/>
        <v>0</v>
      </c>
      <c r="V25" s="109">
        <f t="shared" si="5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58">
        <v>19</v>
      </c>
      <c r="B26" s="155" t="s">
        <v>648</v>
      </c>
      <c r="C26" s="157" t="s">
        <v>654</v>
      </c>
      <c r="D26" s="155" t="s">
        <v>669</v>
      </c>
      <c r="E26" s="155" t="s">
        <v>205</v>
      </c>
      <c r="F26" s="163" t="s">
        <v>673</v>
      </c>
      <c r="G26" s="121"/>
      <c r="H26" s="156">
        <v>19.32</v>
      </c>
      <c r="I26" s="103"/>
      <c r="J26" s="103"/>
      <c r="K26" s="103"/>
      <c r="L26" s="103"/>
      <c r="M26" s="103"/>
      <c r="N26" s="103"/>
      <c r="O26" s="103"/>
      <c r="P26" s="103"/>
      <c r="Q26" s="103"/>
      <c r="R26" s="122" t="s">
        <v>1151</v>
      </c>
      <c r="S26" s="107">
        <f>(H26*I26*30.4167)+(H26*J26*21)+(H26*K26*4.3452)+(H26*L26*4.3452)+(H26*M26*4.3452)+H26*N26+(H26*O26/3)+(H26*P26/6)+(H26*Q26/12)</f>
        <v>0</v>
      </c>
      <c r="T26" s="108">
        <v>0</v>
      </c>
      <c r="U26" s="108">
        <f t="shared" si="4"/>
        <v>0</v>
      </c>
      <c r="V26" s="109">
        <f t="shared" si="5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58">
        <v>20</v>
      </c>
      <c r="B27" s="152" t="s">
        <v>649</v>
      </c>
      <c r="C27" s="157" t="s">
        <v>654</v>
      </c>
      <c r="D27" s="152" t="s">
        <v>670</v>
      </c>
      <c r="E27" s="152" t="s">
        <v>205</v>
      </c>
      <c r="F27" s="163" t="s">
        <v>673</v>
      </c>
      <c r="G27" s="121"/>
      <c r="H27" s="150">
        <v>25.25</v>
      </c>
      <c r="I27" s="103"/>
      <c r="J27" s="103"/>
      <c r="K27" s="103"/>
      <c r="L27" s="103"/>
      <c r="M27" s="103"/>
      <c r="N27" s="103"/>
      <c r="O27" s="103"/>
      <c r="P27" s="103"/>
      <c r="Q27" s="103"/>
      <c r="R27" s="122" t="s">
        <v>1151</v>
      </c>
      <c r="S27" s="107">
        <f t="shared" si="0"/>
        <v>0</v>
      </c>
      <c r="T27" s="108">
        <v>0</v>
      </c>
      <c r="U27" s="108">
        <f t="shared" si="4"/>
        <v>0</v>
      </c>
      <c r="V27" s="109">
        <f t="shared" si="5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ht="15.75" thickBot="1" x14ac:dyDescent="0.3">
      <c r="A28" s="158">
        <v>21</v>
      </c>
      <c r="B28" s="155" t="s">
        <v>650</v>
      </c>
      <c r="C28" s="157" t="s">
        <v>653</v>
      </c>
      <c r="D28" s="155" t="s">
        <v>446</v>
      </c>
      <c r="E28" s="155" t="s">
        <v>205</v>
      </c>
      <c r="F28" s="163" t="s">
        <v>675</v>
      </c>
      <c r="G28" s="121"/>
      <c r="H28" s="156">
        <v>274.67</v>
      </c>
      <c r="I28" s="103"/>
      <c r="J28" s="103"/>
      <c r="K28" s="103"/>
      <c r="L28" s="103"/>
      <c r="M28" s="103"/>
      <c r="N28" s="103"/>
      <c r="O28" s="103"/>
      <c r="P28" s="103"/>
      <c r="Q28" s="103"/>
      <c r="R28" s="122" t="s">
        <v>1151</v>
      </c>
      <c r="S28" s="107">
        <f t="shared" si="0"/>
        <v>0</v>
      </c>
      <c r="T28" s="108">
        <v>0</v>
      </c>
      <c r="U28" s="108">
        <f t="shared" si="4"/>
        <v>0</v>
      </c>
      <c r="V28" s="109">
        <f t="shared" si="5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ht="15.75" thickBot="1" x14ac:dyDescent="0.3">
      <c r="A29" s="110"/>
      <c r="B29" s="111"/>
      <c r="C29" s="111"/>
      <c r="D29" s="111"/>
      <c r="E29" s="111"/>
      <c r="F29" s="112"/>
      <c r="G29" s="113"/>
      <c r="H29" s="114"/>
      <c r="I29" s="52"/>
      <c r="J29" s="52"/>
      <c r="K29" s="52"/>
      <c r="L29" s="52"/>
      <c r="M29" s="52"/>
      <c r="N29" s="52"/>
      <c r="O29" s="52"/>
      <c r="P29" s="52"/>
      <c r="Q29" s="52"/>
      <c r="R29" s="53"/>
      <c r="S29" s="72">
        <f>SUM(S8:S28)</f>
        <v>888.39630933333331</v>
      </c>
      <c r="T29" s="54"/>
      <c r="U29" s="54"/>
      <c r="V29" s="55"/>
    </row>
    <row r="30" spans="1:55" ht="21.75" thickBot="1" x14ac:dyDescent="0.4">
      <c r="A30" s="25"/>
      <c r="B30" s="26"/>
      <c r="C30" s="26"/>
      <c r="D30" s="26"/>
      <c r="E30" s="26"/>
      <c r="G30" s="27"/>
      <c r="I30" s="29"/>
      <c r="J30" s="29"/>
      <c r="K30" s="29"/>
      <c r="L30" s="29"/>
      <c r="M30" s="29"/>
      <c r="N30" s="29"/>
      <c r="O30" s="29"/>
      <c r="P30" s="29"/>
      <c r="Q30" s="29"/>
      <c r="R30" s="336" t="s">
        <v>55</v>
      </c>
      <c r="S30" s="337"/>
      <c r="T30" s="338"/>
      <c r="U30" s="34">
        <f>SUM(U8:U29)</f>
        <v>0</v>
      </c>
      <c r="V30" s="35">
        <f>SUM(V8:V29)</f>
        <v>0</v>
      </c>
    </row>
    <row r="31" spans="1:55" ht="21" x14ac:dyDescent="0.35">
      <c r="A31" s="73"/>
      <c r="B31" s="74"/>
      <c r="C31" s="74"/>
      <c r="D31" s="74"/>
      <c r="E31" s="74"/>
      <c r="F31" s="75"/>
      <c r="G31" s="76"/>
      <c r="H31" s="77"/>
      <c r="I31" s="78"/>
      <c r="J31" s="78"/>
      <c r="K31" s="78"/>
      <c r="L31" s="78"/>
      <c r="M31" s="78"/>
      <c r="N31" s="78"/>
      <c r="O31" s="78"/>
      <c r="P31" s="78"/>
      <c r="Q31" s="78"/>
      <c r="R31" s="79"/>
      <c r="S31" s="79"/>
      <c r="T31" s="79"/>
      <c r="U31" s="80"/>
      <c r="V31" s="81"/>
    </row>
    <row r="32" spans="1:55" ht="21.75" thickBot="1" x14ac:dyDescent="0.4">
      <c r="A32" s="25"/>
      <c r="B32" s="26"/>
      <c r="C32" s="26"/>
      <c r="D32" s="26"/>
      <c r="E32" s="26"/>
      <c r="G32" s="27"/>
      <c r="I32" s="29"/>
      <c r="J32" s="29"/>
      <c r="K32" s="29"/>
      <c r="L32" s="29"/>
      <c r="M32" s="29"/>
      <c r="N32" s="29"/>
      <c r="O32" s="29"/>
      <c r="P32" s="29"/>
      <c r="Q32" s="29"/>
      <c r="R32" s="70"/>
      <c r="S32" s="70"/>
      <c r="T32" s="70"/>
      <c r="U32" s="69"/>
      <c r="V32" s="71"/>
    </row>
    <row r="33" spans="1:26" ht="44.25" customHeight="1" thickBot="1" x14ac:dyDescent="0.4">
      <c r="A33" s="306" t="s">
        <v>72</v>
      </c>
      <c r="B33" s="307"/>
      <c r="C33" s="307"/>
      <c r="D33" s="307"/>
      <c r="E33" s="307"/>
      <c r="F33" s="308"/>
      <c r="G33" s="309" t="s">
        <v>49</v>
      </c>
      <c r="H33" s="310"/>
      <c r="I33" s="310"/>
      <c r="J33" s="310"/>
      <c r="K33" s="310"/>
      <c r="L33" s="310"/>
      <c r="M33" s="310"/>
      <c r="N33" s="310"/>
      <c r="O33" s="310"/>
      <c r="P33" s="310"/>
      <c r="Q33" s="310"/>
      <c r="R33" s="310"/>
      <c r="S33" s="310"/>
      <c r="T33" s="310"/>
      <c r="U33" s="310"/>
      <c r="V33" s="311"/>
    </row>
    <row r="34" spans="1:26" x14ac:dyDescent="0.25">
      <c r="A34" s="312" t="s">
        <v>26</v>
      </c>
      <c r="B34" s="314" t="s">
        <v>21</v>
      </c>
      <c r="C34" s="300" t="s">
        <v>22</v>
      </c>
      <c r="D34" s="316" t="s">
        <v>23</v>
      </c>
      <c r="E34" s="300" t="s">
        <v>73</v>
      </c>
      <c r="F34" s="318"/>
      <c r="G34" s="300" t="s">
        <v>1</v>
      </c>
      <c r="H34" s="300" t="s">
        <v>111</v>
      </c>
      <c r="I34" s="300" t="s">
        <v>8</v>
      </c>
      <c r="J34" s="300"/>
      <c r="K34" s="300"/>
      <c r="L34" s="300"/>
      <c r="M34" s="300"/>
      <c r="N34" s="300"/>
      <c r="O34" s="300"/>
      <c r="P34" s="300"/>
      <c r="Q34" s="321"/>
      <c r="R34" s="322" t="s">
        <v>43</v>
      </c>
      <c r="S34" s="325"/>
      <c r="T34" s="300"/>
      <c r="U34" s="303" t="s">
        <v>75</v>
      </c>
      <c r="V34" s="332" t="s">
        <v>77</v>
      </c>
    </row>
    <row r="35" spans="1:26" x14ac:dyDescent="0.25">
      <c r="A35" s="313"/>
      <c r="B35" s="315"/>
      <c r="C35" s="301"/>
      <c r="D35" s="317"/>
      <c r="E35" s="301"/>
      <c r="F35" s="319"/>
      <c r="G35" s="301"/>
      <c r="H35" s="301"/>
      <c r="I35" s="335" t="s">
        <v>10</v>
      </c>
      <c r="J35" s="335"/>
      <c r="K35" s="335" t="s">
        <v>11</v>
      </c>
      <c r="L35" s="335"/>
      <c r="M35" s="301" t="s">
        <v>12</v>
      </c>
      <c r="N35" s="301" t="s">
        <v>13</v>
      </c>
      <c r="O35" s="328" t="s">
        <v>14</v>
      </c>
      <c r="P35" s="328" t="s">
        <v>15</v>
      </c>
      <c r="Q35" s="330" t="s">
        <v>16</v>
      </c>
      <c r="R35" s="323"/>
      <c r="S35" s="326"/>
      <c r="T35" s="301"/>
      <c r="U35" s="304"/>
      <c r="V35" s="333"/>
    </row>
    <row r="36" spans="1:26" ht="15.75" thickBot="1" x14ac:dyDescent="0.3">
      <c r="A36" s="313"/>
      <c r="B36" s="315"/>
      <c r="C36" s="302"/>
      <c r="D36" s="317"/>
      <c r="E36" s="302"/>
      <c r="F36" s="320"/>
      <c r="G36" s="302"/>
      <c r="H36" s="302"/>
      <c r="I36" s="15" t="s">
        <v>17</v>
      </c>
      <c r="J36" s="15" t="s">
        <v>18</v>
      </c>
      <c r="K36" s="16" t="s">
        <v>19</v>
      </c>
      <c r="L36" s="16" t="s">
        <v>20</v>
      </c>
      <c r="M36" s="302"/>
      <c r="N36" s="302"/>
      <c r="O36" s="329"/>
      <c r="P36" s="329"/>
      <c r="Q36" s="331"/>
      <c r="R36" s="324"/>
      <c r="S36" s="327"/>
      <c r="T36" s="302"/>
      <c r="U36" s="305"/>
      <c r="V36" s="334"/>
    </row>
    <row r="37" spans="1:26" s="67" customFormat="1" ht="15.75" thickBot="1" x14ac:dyDescent="0.3">
      <c r="A37" s="84">
        <v>1</v>
      </c>
      <c r="B37" s="85" t="s">
        <v>1149</v>
      </c>
      <c r="C37" s="296" t="s">
        <v>88</v>
      </c>
      <c r="D37" s="296"/>
      <c r="E37" s="296"/>
      <c r="F37" s="296"/>
      <c r="G37" s="85" t="s">
        <v>112</v>
      </c>
      <c r="H37" s="137"/>
      <c r="I37" s="86"/>
      <c r="J37" s="86"/>
      <c r="K37" s="86"/>
      <c r="L37" s="86"/>
      <c r="M37" s="86"/>
      <c r="N37" s="86"/>
      <c r="O37" s="86"/>
      <c r="P37" s="86"/>
      <c r="Q37" s="86">
        <v>1</v>
      </c>
      <c r="R37" s="89">
        <f>'Úklid kategorie'!$F$17</f>
        <v>0</v>
      </c>
      <c r="S37" s="87"/>
      <c r="T37" s="87"/>
      <c r="U37" s="87">
        <f>H37*R37</f>
        <v>0</v>
      </c>
      <c r="V37" s="88">
        <f>U37*3</f>
        <v>0</v>
      </c>
      <c r="W37"/>
      <c r="X37"/>
      <c r="Y37"/>
      <c r="Z37"/>
    </row>
    <row r="38" spans="1:26" s="67" customFormat="1" ht="16.899999999999999" hidden="1" customHeight="1" thickBot="1" x14ac:dyDescent="0.3">
      <c r="A38" s="84">
        <v>2</v>
      </c>
      <c r="B38" s="85" t="s">
        <v>87</v>
      </c>
      <c r="C38" s="296" t="s">
        <v>91</v>
      </c>
      <c r="D38" s="296"/>
      <c r="E38" s="296"/>
      <c r="F38" s="296"/>
      <c r="G38" s="85" t="s">
        <v>82</v>
      </c>
      <c r="H38" s="106"/>
      <c r="I38" s="86"/>
      <c r="J38" s="86"/>
      <c r="K38" s="86"/>
      <c r="L38" s="86"/>
      <c r="M38" s="86"/>
      <c r="N38" s="86"/>
      <c r="O38" s="86"/>
      <c r="P38" s="86"/>
      <c r="Q38" s="86">
        <v>1</v>
      </c>
      <c r="R38" s="89"/>
      <c r="S38" s="87"/>
      <c r="T38" s="87"/>
      <c r="U38" s="87">
        <f>H38*R38</f>
        <v>0</v>
      </c>
      <c r="V38" s="88">
        <f>U38*3</f>
        <v>0</v>
      </c>
      <c r="W38"/>
      <c r="X38"/>
      <c r="Y38"/>
      <c r="Z38"/>
    </row>
    <row r="39" spans="1:26" ht="21.75" thickBot="1" x14ac:dyDescent="0.4">
      <c r="R39" s="297" t="s">
        <v>74</v>
      </c>
      <c r="S39" s="298"/>
      <c r="T39" s="299"/>
      <c r="U39" s="68">
        <f>SUM(U37:U38)</f>
        <v>0</v>
      </c>
      <c r="V39" s="33">
        <f>SUM(V37:V38)</f>
        <v>0</v>
      </c>
      <c r="W39" s="67"/>
      <c r="X39" s="67"/>
      <c r="Y39" s="67"/>
      <c r="Z39" s="67"/>
    </row>
    <row r="40" spans="1:26" ht="21" x14ac:dyDescent="0.35">
      <c r="A40" s="25"/>
      <c r="B40" s="26"/>
      <c r="C40" s="26"/>
      <c r="D40" s="26"/>
      <c r="E40" s="26"/>
      <c r="F40" s="26"/>
      <c r="G40" s="27"/>
      <c r="H40" s="28"/>
      <c r="I40" s="29"/>
      <c r="J40" s="29"/>
      <c r="K40" s="29"/>
      <c r="L40" s="29"/>
      <c r="M40" s="29"/>
      <c r="N40" s="29"/>
      <c r="O40" s="29"/>
      <c r="P40" s="29"/>
      <c r="Q40" s="29"/>
      <c r="R40" s="30"/>
      <c r="S40" s="30"/>
      <c r="T40" s="30"/>
      <c r="U40" s="31"/>
      <c r="V40" s="32"/>
    </row>
    <row r="41" spans="1:26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8"/>
      <c r="K41" s="18"/>
      <c r="L41" s="18"/>
      <c r="M41" s="18"/>
      <c r="N41" s="18"/>
      <c r="O41" s="18"/>
      <c r="P41" s="18"/>
      <c r="Q41" s="18"/>
      <c r="R41" s="19"/>
      <c r="S41" s="20"/>
      <c r="T41" s="21"/>
      <c r="U41" s="22"/>
      <c r="V41" s="18"/>
    </row>
    <row r="42" spans="1:26" x14ac:dyDescent="0.25">
      <c r="A42" s="6"/>
      <c r="B42" s="6"/>
      <c r="C42" s="6"/>
      <c r="D42" s="6"/>
      <c r="E42" s="6"/>
      <c r="F42" s="6"/>
      <c r="G42" s="6"/>
      <c r="H42" s="6"/>
      <c r="I42" s="6"/>
      <c r="R42" s="2"/>
      <c r="T42" s="10"/>
      <c r="U42" s="11"/>
    </row>
    <row r="43" spans="1:26" x14ac:dyDescent="0.25">
      <c r="E43" s="7"/>
      <c r="M43" s="7"/>
      <c r="R43" s="4"/>
      <c r="S43" s="12"/>
      <c r="T43" s="12"/>
      <c r="U43" s="5"/>
    </row>
    <row r="44" spans="1:26" x14ac:dyDescent="0.25">
      <c r="D44" s="8"/>
      <c r="Q44" s="6"/>
      <c r="R44" s="4"/>
      <c r="S44" s="3"/>
      <c r="T44" s="3"/>
      <c r="U44" s="9"/>
    </row>
    <row r="45" spans="1:26" x14ac:dyDescent="0.25">
      <c r="D45" s="18"/>
      <c r="E45" s="18"/>
      <c r="F45" s="18"/>
      <c r="G45" s="23"/>
      <c r="H45" s="20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20"/>
      <c r="T45" s="18"/>
      <c r="U45" s="24"/>
      <c r="V45" s="18"/>
    </row>
    <row r="46" spans="1:26" x14ac:dyDescent="0.25">
      <c r="D46" s="346" t="s">
        <v>54</v>
      </c>
      <c r="E46" s="346"/>
      <c r="F46" s="346"/>
      <c r="G46" s="346"/>
      <c r="U46" s="4"/>
    </row>
    <row r="47" spans="1:26" x14ac:dyDescent="0.25">
      <c r="D47" s="2"/>
      <c r="E47" s="339"/>
      <c r="F47" s="339"/>
      <c r="G47" t="s">
        <v>48</v>
      </c>
      <c r="U47" s="4"/>
    </row>
    <row r="48" spans="1:26" x14ac:dyDescent="0.25">
      <c r="D48" s="2" t="s">
        <v>2</v>
      </c>
      <c r="E48">
        <f>365/12</f>
        <v>30.416666666666668</v>
      </c>
      <c r="F48" s="14">
        <v>30.416699999999999</v>
      </c>
      <c r="G48" t="s">
        <v>44</v>
      </c>
      <c r="U48" s="4"/>
    </row>
    <row r="49" spans="4:22" x14ac:dyDescent="0.25">
      <c r="D49" s="2" t="s">
        <v>27</v>
      </c>
      <c r="E49">
        <f>53/12</f>
        <v>4.416666666666667</v>
      </c>
      <c r="F49" s="14">
        <v>4.3452000000000002</v>
      </c>
      <c r="G49" t="s">
        <v>45</v>
      </c>
      <c r="U49" s="4"/>
    </row>
    <row r="50" spans="4:22" x14ac:dyDescent="0.25">
      <c r="D50" s="2" t="s">
        <v>28</v>
      </c>
      <c r="E50">
        <f>52/12</f>
        <v>4.333333333333333</v>
      </c>
      <c r="F50" s="14">
        <v>4.3452000000000002</v>
      </c>
      <c r="G50" t="s">
        <v>46</v>
      </c>
      <c r="U50" s="4"/>
    </row>
    <row r="51" spans="4:22" x14ac:dyDescent="0.25">
      <c r="D51" s="2" t="s">
        <v>13</v>
      </c>
      <c r="E51">
        <f>53/12</f>
        <v>4.416666666666667</v>
      </c>
      <c r="F51" s="14">
        <v>4.3452000000000002</v>
      </c>
      <c r="G51" t="s">
        <v>47</v>
      </c>
    </row>
    <row r="53" spans="4:22" x14ac:dyDescent="0.25">
      <c r="D53" s="18"/>
      <c r="E53" s="18"/>
      <c r="F53" s="18"/>
      <c r="G53" s="23"/>
      <c r="H53" s="20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20"/>
      <c r="T53" s="18"/>
      <c r="U53" s="18"/>
      <c r="V53" s="18"/>
    </row>
  </sheetData>
  <autoFilter ref="A7:V30" xr:uid="{00000000-0009-0000-0000-000003000000}"/>
  <mergeCells count="52">
    <mergeCell ref="C37:F37"/>
    <mergeCell ref="C38:F38"/>
    <mergeCell ref="R39:T39"/>
    <mergeCell ref="D46:G46"/>
    <mergeCell ref="E47:F47"/>
    <mergeCell ref="R34:R36"/>
    <mergeCell ref="S34:S36"/>
    <mergeCell ref="U34:U36"/>
    <mergeCell ref="V34:V36"/>
    <mergeCell ref="I35:J35"/>
    <mergeCell ref="K35:L35"/>
    <mergeCell ref="M35:M36"/>
    <mergeCell ref="N35:N36"/>
    <mergeCell ref="O35:O36"/>
    <mergeCell ref="P35:P36"/>
    <mergeCell ref="Q35:Q36"/>
    <mergeCell ref="T34:T36"/>
    <mergeCell ref="A34:A36"/>
    <mergeCell ref="B34:B36"/>
    <mergeCell ref="C34:C36"/>
    <mergeCell ref="D34:D36"/>
    <mergeCell ref="E34:E36"/>
    <mergeCell ref="R30:T30"/>
    <mergeCell ref="A33:F33"/>
    <mergeCell ref="G33:V33"/>
    <mergeCell ref="V4:V6"/>
    <mergeCell ref="K5:L5"/>
    <mergeCell ref="M5:M6"/>
    <mergeCell ref="N5:N6"/>
    <mergeCell ref="F34:F36"/>
    <mergeCell ref="O5:O6"/>
    <mergeCell ref="G34:G36"/>
    <mergeCell ref="H34:H36"/>
    <mergeCell ref="I34:Q34"/>
    <mergeCell ref="P5:P6"/>
    <mergeCell ref="Q5:Q6"/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1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G89"/>
  <sheetViews>
    <sheetView topLeftCell="C44" zoomScaleNormal="100" zoomScaleSheetLayoutView="70" workbookViewId="0">
      <selection activeCell="R21" sqref="R21"/>
    </sheetView>
  </sheetViews>
  <sheetFormatPr defaultRowHeight="15" x14ac:dyDescent="0.25"/>
  <cols>
    <col min="1" max="1" width="8.85546875" style="3"/>
    <col min="2" max="2" width="10.5703125" bestFit="1" customWidth="1"/>
    <col min="3" max="3" width="13.7109375" customWidth="1"/>
    <col min="4" max="4" width="10.5703125" customWidth="1"/>
    <col min="5" max="5" width="35" customWidth="1"/>
    <col min="6" max="6" width="24.85546875" bestFit="1" customWidth="1"/>
    <col min="7" max="7" width="9.5703125" style="3" bestFit="1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20.7109375" bestFit="1" customWidth="1"/>
    <col min="19" max="19" width="14" style="4" customWidth="1"/>
    <col min="20" max="20" width="15.7109375" customWidth="1"/>
    <col min="21" max="21" width="20.5703125" customWidth="1"/>
    <col min="22" max="22" width="18.7109375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/>
      <c r="B2" s="116"/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58">
        <v>1</v>
      </c>
      <c r="B8" s="155" t="s">
        <v>676</v>
      </c>
      <c r="C8" s="153" t="s">
        <v>607</v>
      </c>
      <c r="D8" s="155" t="s">
        <v>417</v>
      </c>
      <c r="E8" s="155" t="s">
        <v>735</v>
      </c>
      <c r="F8" s="163" t="s">
        <v>197</v>
      </c>
      <c r="G8" s="121" t="s">
        <v>2</v>
      </c>
      <c r="H8" s="156">
        <v>11.34</v>
      </c>
      <c r="I8" s="102"/>
      <c r="J8" s="102">
        <v>1</v>
      </c>
      <c r="K8" s="102"/>
      <c r="L8" s="102"/>
      <c r="M8" s="102">
        <v>1</v>
      </c>
      <c r="N8" s="102">
        <v>1</v>
      </c>
      <c r="O8" s="102"/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300.64456799999994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58">
        <v>2</v>
      </c>
      <c r="B9" s="152" t="s">
        <v>677</v>
      </c>
      <c r="C9" s="153" t="s">
        <v>607</v>
      </c>
      <c r="D9" s="152" t="s">
        <v>418</v>
      </c>
      <c r="E9" s="152" t="s">
        <v>736</v>
      </c>
      <c r="F9" s="163" t="s">
        <v>197</v>
      </c>
      <c r="G9" s="121" t="s">
        <v>2</v>
      </c>
      <c r="H9" s="150">
        <v>70</v>
      </c>
      <c r="I9" s="102"/>
      <c r="J9" s="102">
        <v>1</v>
      </c>
      <c r="K9" s="102"/>
      <c r="L9" s="102"/>
      <c r="M9" s="102">
        <v>1</v>
      </c>
      <c r="N9" s="102">
        <v>1</v>
      </c>
      <c r="O9" s="102"/>
      <c r="P9" s="102">
        <v>1</v>
      </c>
      <c r="Q9" s="103"/>
      <c r="R9" s="122">
        <f>IFERROR(VLOOKUP(G9,'Úklid kategorie'!$E$5:$F$11,2,FALSE),"Není kategorie")</f>
        <v>0</v>
      </c>
      <c r="S9" s="107">
        <f t="shared" ref="S9:S64" si="0">(H9*I9*30.4167)+(H9*J9*21)+(H9*K9*4.3452)+(H9*L9*4.3452)+(H9*M9*4.3452)+H9*N9+(H9*O9/3)+(H9*P9/6)+(H9*Q9/12)</f>
        <v>1855.8306666666667</v>
      </c>
      <c r="T9" s="108">
        <f t="shared" ref="T9:T64" si="1">R9*S9</f>
        <v>0</v>
      </c>
      <c r="U9" s="108">
        <f t="shared" ref="U9:U64" si="2">T9*12</f>
        <v>0</v>
      </c>
      <c r="V9" s="109">
        <f t="shared" ref="V9:V64" si="3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58">
        <v>3</v>
      </c>
      <c r="B10" s="155" t="s">
        <v>678</v>
      </c>
      <c r="C10" s="153" t="s">
        <v>607</v>
      </c>
      <c r="D10" s="155" t="s">
        <v>733</v>
      </c>
      <c r="E10" s="155" t="s">
        <v>737</v>
      </c>
      <c r="F10" s="234" t="s">
        <v>196</v>
      </c>
      <c r="G10" s="121"/>
      <c r="H10" s="156"/>
      <c r="I10" s="102"/>
      <c r="J10" s="102"/>
      <c r="K10" s="102"/>
      <c r="L10" s="102"/>
      <c r="M10" s="102"/>
      <c r="N10" s="102"/>
      <c r="O10" s="102"/>
      <c r="P10" s="102"/>
      <c r="Q10" s="102"/>
      <c r="R10" s="122" t="s">
        <v>1145</v>
      </c>
      <c r="S10" s="107">
        <f t="shared" si="0"/>
        <v>0</v>
      </c>
      <c r="T10" s="108">
        <v>0</v>
      </c>
      <c r="U10" s="108">
        <f t="shared" si="2"/>
        <v>0</v>
      </c>
      <c r="V10" s="109">
        <f t="shared" si="3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58">
        <v>4</v>
      </c>
      <c r="B11" s="152" t="s">
        <v>679</v>
      </c>
      <c r="C11" s="153" t="s">
        <v>607</v>
      </c>
      <c r="D11" s="152" t="s">
        <v>419</v>
      </c>
      <c r="E11" s="152" t="s">
        <v>1088</v>
      </c>
      <c r="F11" s="163" t="s">
        <v>197</v>
      </c>
      <c r="G11" s="121" t="s">
        <v>2</v>
      </c>
      <c r="H11" s="150">
        <v>9.6999999999999993</v>
      </c>
      <c r="I11" s="90"/>
      <c r="J11" s="90">
        <v>1</v>
      </c>
      <c r="K11" s="90"/>
      <c r="L11" s="90"/>
      <c r="M11" s="90">
        <v>1</v>
      </c>
      <c r="N11" s="90">
        <v>1</v>
      </c>
      <c r="O11" s="90">
        <v>1</v>
      </c>
      <c r="P11" s="90">
        <v>1</v>
      </c>
      <c r="Q11" s="90"/>
      <c r="R11" s="122">
        <f>IFERROR(VLOOKUP(G11,'Úklid kategorie'!$E$5:$F$11,2,FALSE),"Není kategorie")</f>
        <v>0</v>
      </c>
      <c r="S11" s="107">
        <f t="shared" si="0"/>
        <v>260.39843999999999</v>
      </c>
      <c r="T11" s="108">
        <f t="shared" si="1"/>
        <v>0</v>
      </c>
      <c r="U11" s="108">
        <f t="shared" si="2"/>
        <v>0</v>
      </c>
      <c r="V11" s="109">
        <f t="shared" si="3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58">
        <v>5</v>
      </c>
      <c r="B12" s="155" t="s">
        <v>680</v>
      </c>
      <c r="C12" s="153" t="s">
        <v>607</v>
      </c>
      <c r="D12" s="155" t="s">
        <v>420</v>
      </c>
      <c r="E12" s="155" t="s">
        <v>738</v>
      </c>
      <c r="F12" s="234" t="s">
        <v>756</v>
      </c>
      <c r="G12" s="121"/>
      <c r="H12" s="156"/>
      <c r="I12" s="102"/>
      <c r="J12" s="103"/>
      <c r="K12" s="103"/>
      <c r="L12" s="103"/>
      <c r="M12" s="103"/>
      <c r="N12" s="103"/>
      <c r="O12" s="103"/>
      <c r="P12" s="103"/>
      <c r="Q12" s="93"/>
      <c r="R12" s="122" t="s">
        <v>1145</v>
      </c>
      <c r="S12" s="107">
        <f t="shared" si="0"/>
        <v>0</v>
      </c>
      <c r="T12" s="108">
        <v>0</v>
      </c>
      <c r="U12" s="108">
        <f t="shared" si="2"/>
        <v>0</v>
      </c>
      <c r="V12" s="109">
        <f t="shared" si="3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58">
        <v>6</v>
      </c>
      <c r="B13" s="152" t="s">
        <v>681</v>
      </c>
      <c r="C13" s="153" t="s">
        <v>607</v>
      </c>
      <c r="D13" s="152" t="s">
        <v>421</v>
      </c>
      <c r="E13" s="152" t="s">
        <v>739</v>
      </c>
      <c r="F13" s="234" t="s">
        <v>756</v>
      </c>
      <c r="G13" s="121"/>
      <c r="H13" s="150"/>
      <c r="I13" s="102"/>
      <c r="J13" s="103"/>
      <c r="K13" s="103"/>
      <c r="L13" s="103"/>
      <c r="M13" s="103"/>
      <c r="N13" s="103"/>
      <c r="O13" s="103"/>
      <c r="P13" s="103"/>
      <c r="Q13" s="93"/>
      <c r="R13" s="122" t="s">
        <v>1145</v>
      </c>
      <c r="S13" s="107">
        <f t="shared" si="0"/>
        <v>0</v>
      </c>
      <c r="T13" s="108">
        <v>0</v>
      </c>
      <c r="U13" s="108">
        <f t="shared" si="2"/>
        <v>0</v>
      </c>
      <c r="V13" s="109">
        <f t="shared" si="3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58">
        <v>7</v>
      </c>
      <c r="B14" s="155" t="s">
        <v>682</v>
      </c>
      <c r="C14" s="153" t="s">
        <v>607</v>
      </c>
      <c r="D14" s="155" t="s">
        <v>422</v>
      </c>
      <c r="E14" s="155" t="s">
        <v>740</v>
      </c>
      <c r="F14" s="234" t="s">
        <v>757</v>
      </c>
      <c r="G14" s="121" t="s">
        <v>2</v>
      </c>
      <c r="H14" s="156">
        <v>2.5</v>
      </c>
      <c r="I14" s="102"/>
      <c r="J14" s="103">
        <v>1</v>
      </c>
      <c r="K14" s="103"/>
      <c r="L14" s="103"/>
      <c r="M14" s="103">
        <v>1</v>
      </c>
      <c r="N14" s="103">
        <v>1</v>
      </c>
      <c r="O14" s="103">
        <v>1</v>
      </c>
      <c r="P14" s="103">
        <v>1</v>
      </c>
      <c r="Q14" s="102"/>
      <c r="R14" s="122">
        <f>IFERROR(VLOOKUP(G14,'Úklid kategorie'!$E$5:$F$11,2,FALSE),"Není kategorie")</f>
        <v>0</v>
      </c>
      <c r="S14" s="107">
        <f t="shared" si="0"/>
        <v>67.113</v>
      </c>
      <c r="T14" s="108">
        <f t="shared" si="1"/>
        <v>0</v>
      </c>
      <c r="U14" s="108">
        <f t="shared" si="2"/>
        <v>0</v>
      </c>
      <c r="V14" s="109">
        <f t="shared" si="3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58">
        <v>8</v>
      </c>
      <c r="B15" s="152" t="s">
        <v>683</v>
      </c>
      <c r="C15" s="153" t="s">
        <v>607</v>
      </c>
      <c r="D15" s="152" t="s">
        <v>423</v>
      </c>
      <c r="E15" s="152" t="s">
        <v>741</v>
      </c>
      <c r="F15" s="163" t="s">
        <v>202</v>
      </c>
      <c r="G15" s="121" t="s">
        <v>2</v>
      </c>
      <c r="H15" s="150">
        <v>5.25</v>
      </c>
      <c r="I15" s="90"/>
      <c r="J15" s="102">
        <v>1</v>
      </c>
      <c r="K15" s="102"/>
      <c r="L15" s="102"/>
      <c r="M15" s="102">
        <v>1</v>
      </c>
      <c r="N15" s="102">
        <v>1</v>
      </c>
      <c r="O15" s="102">
        <v>1</v>
      </c>
      <c r="P15" s="93">
        <v>1</v>
      </c>
      <c r="Q15" s="93"/>
      <c r="R15" s="122">
        <f>IFERROR(VLOOKUP(G15,'Úklid kategorie'!$E$5:$F$11,2,FALSE),"Není kategorie")</f>
        <v>0</v>
      </c>
      <c r="S15" s="107">
        <f t="shared" si="0"/>
        <v>140.93729999999999</v>
      </c>
      <c r="T15" s="108">
        <f t="shared" si="1"/>
        <v>0</v>
      </c>
      <c r="U15" s="108">
        <f t="shared" si="2"/>
        <v>0</v>
      </c>
      <c r="V15" s="109">
        <f t="shared" si="3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58">
        <v>9</v>
      </c>
      <c r="B16" s="155" t="s">
        <v>684</v>
      </c>
      <c r="C16" s="153" t="s">
        <v>607</v>
      </c>
      <c r="D16" s="155" t="s">
        <v>424</v>
      </c>
      <c r="E16" s="155" t="s">
        <v>742</v>
      </c>
      <c r="F16" s="163" t="s">
        <v>202</v>
      </c>
      <c r="G16" s="121" t="s">
        <v>3</v>
      </c>
      <c r="H16" s="156">
        <v>4.2</v>
      </c>
      <c r="I16" s="102"/>
      <c r="J16" s="102">
        <v>1</v>
      </c>
      <c r="K16" s="102"/>
      <c r="L16" s="102"/>
      <c r="M16" s="102">
        <v>1</v>
      </c>
      <c r="N16" s="102">
        <v>1</v>
      </c>
      <c r="O16" s="102"/>
      <c r="P16" s="102">
        <v>1</v>
      </c>
      <c r="Q16" s="102"/>
      <c r="R16" s="122">
        <f>IFERROR(VLOOKUP(G16,'Úklid kategorie'!$E$5:$F$11,2,FALSE),"Není kategorie")</f>
        <v>0</v>
      </c>
      <c r="S16" s="107">
        <f t="shared" si="0"/>
        <v>111.34984000000001</v>
      </c>
      <c r="T16" s="108">
        <f t="shared" si="1"/>
        <v>0</v>
      </c>
      <c r="U16" s="108">
        <f t="shared" si="2"/>
        <v>0</v>
      </c>
      <c r="V16" s="109">
        <f t="shared" si="3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x14ac:dyDescent="0.25">
      <c r="A17" s="158">
        <v>10</v>
      </c>
      <c r="B17" s="152" t="s">
        <v>685</v>
      </c>
      <c r="C17" s="153" t="s">
        <v>607</v>
      </c>
      <c r="D17" s="152" t="s">
        <v>425</v>
      </c>
      <c r="E17" s="152" t="s">
        <v>743</v>
      </c>
      <c r="F17" s="163" t="s">
        <v>202</v>
      </c>
      <c r="G17" s="121" t="s">
        <v>3</v>
      </c>
      <c r="H17" s="150">
        <v>4.0999999999999996</v>
      </c>
      <c r="I17" s="102"/>
      <c r="J17" s="102">
        <v>1</v>
      </c>
      <c r="K17" s="102"/>
      <c r="L17" s="102"/>
      <c r="M17" s="102">
        <v>1</v>
      </c>
      <c r="N17" s="102">
        <v>1</v>
      </c>
      <c r="O17" s="102"/>
      <c r="P17" s="102">
        <v>1</v>
      </c>
      <c r="Q17" s="102"/>
      <c r="R17" s="122">
        <f>IFERROR(VLOOKUP(G17,'Úklid kategorie'!$E$5:$F$11,2,FALSE),"Není kategorie")</f>
        <v>0</v>
      </c>
      <c r="S17" s="107">
        <f t="shared" si="0"/>
        <v>108.69865333333333</v>
      </c>
      <c r="T17" s="108">
        <f t="shared" si="1"/>
        <v>0</v>
      </c>
      <c r="U17" s="108">
        <f t="shared" si="2"/>
        <v>0</v>
      </c>
      <c r="V17" s="109">
        <f t="shared" si="3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58">
        <v>11</v>
      </c>
      <c r="B18" s="155" t="s">
        <v>686</v>
      </c>
      <c r="C18" s="153" t="s">
        <v>607</v>
      </c>
      <c r="D18" s="155" t="s">
        <v>426</v>
      </c>
      <c r="E18" s="155" t="s">
        <v>744</v>
      </c>
      <c r="F18" s="163" t="s">
        <v>202</v>
      </c>
      <c r="G18" s="121" t="s">
        <v>3</v>
      </c>
      <c r="H18" s="156">
        <v>3.02</v>
      </c>
      <c r="I18" s="103"/>
      <c r="J18" s="102">
        <v>1</v>
      </c>
      <c r="K18" s="102"/>
      <c r="L18" s="102"/>
      <c r="M18" s="102">
        <v>1</v>
      </c>
      <c r="N18" s="102">
        <v>1</v>
      </c>
      <c r="O18" s="102"/>
      <c r="P18" s="102">
        <v>1</v>
      </c>
      <c r="Q18" s="103"/>
      <c r="R18" s="122">
        <f>IFERROR(VLOOKUP(G18,'Úklid kategorie'!$E$5:$F$11,2,FALSE),"Není kategorie")</f>
        <v>0</v>
      </c>
      <c r="S18" s="107">
        <f t="shared" si="0"/>
        <v>80.065837333333334</v>
      </c>
      <c r="T18" s="108">
        <f t="shared" si="1"/>
        <v>0</v>
      </c>
      <c r="U18" s="108">
        <f t="shared" si="2"/>
        <v>0</v>
      </c>
      <c r="V18" s="109">
        <f t="shared" si="3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58">
        <v>12</v>
      </c>
      <c r="B19" s="152" t="s">
        <v>687</v>
      </c>
      <c r="C19" s="153" t="s">
        <v>607</v>
      </c>
      <c r="D19" s="152" t="s">
        <v>427</v>
      </c>
      <c r="E19" s="152" t="s">
        <v>745</v>
      </c>
      <c r="F19" s="163" t="s">
        <v>202</v>
      </c>
      <c r="G19" s="121" t="s">
        <v>3</v>
      </c>
      <c r="H19" s="150">
        <v>4.49</v>
      </c>
      <c r="I19" s="103"/>
      <c r="J19" s="102">
        <v>1</v>
      </c>
      <c r="K19" s="102"/>
      <c r="L19" s="102"/>
      <c r="M19" s="102">
        <v>1</v>
      </c>
      <c r="N19" s="102">
        <v>1</v>
      </c>
      <c r="O19" s="102"/>
      <c r="P19" s="102">
        <v>1</v>
      </c>
      <c r="Q19" s="103"/>
      <c r="R19" s="122">
        <f>IFERROR(VLOOKUP(G19,'Úklid kategorie'!$E$5:$F$11,2,FALSE),"Není kategorie")</f>
        <v>0</v>
      </c>
      <c r="S19" s="107">
        <f t="shared" si="0"/>
        <v>119.03828133333333</v>
      </c>
      <c r="T19" s="108">
        <f t="shared" si="1"/>
        <v>0</v>
      </c>
      <c r="U19" s="108">
        <f t="shared" si="2"/>
        <v>0</v>
      </c>
      <c r="V19" s="109">
        <f t="shared" si="3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58">
        <v>13</v>
      </c>
      <c r="B20" s="155" t="s">
        <v>688</v>
      </c>
      <c r="C20" s="153" t="s">
        <v>607</v>
      </c>
      <c r="D20" s="155" t="s">
        <v>428</v>
      </c>
      <c r="E20" s="155" t="s">
        <v>746</v>
      </c>
      <c r="F20" s="163" t="s">
        <v>202</v>
      </c>
      <c r="G20" s="121"/>
      <c r="H20" s="156">
        <v>2.17</v>
      </c>
      <c r="I20" s="102"/>
      <c r="J20" s="102"/>
      <c r="K20" s="102"/>
      <c r="L20" s="102"/>
      <c r="M20" s="102"/>
      <c r="N20" s="102"/>
      <c r="O20" s="102"/>
      <c r="P20" s="93"/>
      <c r="Q20" s="102"/>
      <c r="R20" s="122" t="s">
        <v>1153</v>
      </c>
      <c r="S20" s="107">
        <f t="shared" si="0"/>
        <v>0</v>
      </c>
      <c r="T20" s="108">
        <v>0</v>
      </c>
      <c r="U20" s="108">
        <f t="shared" si="2"/>
        <v>0</v>
      </c>
      <c r="V20" s="109">
        <f t="shared" si="3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58">
        <v>14</v>
      </c>
      <c r="B21" s="152" t="s">
        <v>689</v>
      </c>
      <c r="C21" s="153" t="s">
        <v>607</v>
      </c>
      <c r="D21" s="152" t="s">
        <v>429</v>
      </c>
      <c r="E21" s="152" t="s">
        <v>747</v>
      </c>
      <c r="F21" s="163" t="s">
        <v>202</v>
      </c>
      <c r="G21" s="121" t="s">
        <v>3</v>
      </c>
      <c r="H21" s="150">
        <v>2.92</v>
      </c>
      <c r="I21" s="102"/>
      <c r="J21" s="102">
        <v>1</v>
      </c>
      <c r="K21" s="102"/>
      <c r="L21" s="102"/>
      <c r="M21" s="102">
        <v>1</v>
      </c>
      <c r="N21" s="102">
        <v>1</v>
      </c>
      <c r="O21" s="102"/>
      <c r="P21" s="102">
        <v>1</v>
      </c>
      <c r="Q21" s="90"/>
      <c r="R21" s="122">
        <f>IFERROR(VLOOKUP(G21,'Úklid kategorie'!$E$5:$F$11,2,FALSE),"Není kategorie")</f>
        <v>0</v>
      </c>
      <c r="S21" s="107">
        <f>(H21*I21*30.4167)+(H21*J21*21)+(H21*K21*4.3452)+(H21*L21*4.3452)+(H21*M21*4.3452)+H21*N21+(H21*O21/3)+(H21*P21/6)+(H21*Q21/12)</f>
        <v>77.41465066666666</v>
      </c>
      <c r="T21" s="108">
        <f t="shared" si="1"/>
        <v>0</v>
      </c>
      <c r="U21" s="108">
        <f t="shared" si="2"/>
        <v>0</v>
      </c>
      <c r="V21" s="109">
        <f t="shared" si="3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58">
        <v>15</v>
      </c>
      <c r="B22" s="155" t="s">
        <v>690</v>
      </c>
      <c r="C22" s="153" t="s">
        <v>607</v>
      </c>
      <c r="D22" s="155" t="s">
        <v>430</v>
      </c>
      <c r="E22" s="155" t="s">
        <v>748</v>
      </c>
      <c r="F22" s="163" t="s">
        <v>202</v>
      </c>
      <c r="G22" s="121" t="s">
        <v>3</v>
      </c>
      <c r="H22" s="156">
        <v>2.06</v>
      </c>
      <c r="I22" s="102"/>
      <c r="J22" s="102">
        <v>1</v>
      </c>
      <c r="K22" s="102"/>
      <c r="L22" s="102"/>
      <c r="M22" s="102">
        <v>1</v>
      </c>
      <c r="N22" s="102">
        <v>1</v>
      </c>
      <c r="O22" s="102"/>
      <c r="P22" s="102">
        <v>1</v>
      </c>
      <c r="Q22" s="93"/>
      <c r="R22" s="122">
        <f>IFERROR(VLOOKUP(G22,'Úklid kategorie'!$E$5:$F$11,2,FALSE),"Není kategorie")</f>
        <v>0</v>
      </c>
      <c r="S22" s="107">
        <f>(H22*I22*30.4167)+(H22*J22*21)+(H22*K22*4.3452)+(H22*L22*4.3452)+(H22*M22*4.3452)+H22*N22+(H22*O22/3)+(H22*P22/6)+(H22*Q22/12)</f>
        <v>54.614445333333336</v>
      </c>
      <c r="T22" s="108">
        <f t="shared" si="1"/>
        <v>0</v>
      </c>
      <c r="U22" s="108">
        <f t="shared" si="2"/>
        <v>0</v>
      </c>
      <c r="V22" s="109">
        <f t="shared" si="3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58">
        <v>16</v>
      </c>
      <c r="B23" s="152" t="s">
        <v>691</v>
      </c>
      <c r="C23" s="153" t="s">
        <v>607</v>
      </c>
      <c r="D23" s="152" t="s">
        <v>734</v>
      </c>
      <c r="E23" s="152" t="s">
        <v>146</v>
      </c>
      <c r="F23" s="163" t="s">
        <v>202</v>
      </c>
      <c r="G23" s="121" t="s">
        <v>3</v>
      </c>
      <c r="H23" s="150">
        <v>4.08</v>
      </c>
      <c r="I23" s="102"/>
      <c r="J23" s="102">
        <v>1</v>
      </c>
      <c r="K23" s="102"/>
      <c r="L23" s="102"/>
      <c r="M23" s="102">
        <v>1</v>
      </c>
      <c r="N23" s="102">
        <v>1</v>
      </c>
      <c r="O23" s="102"/>
      <c r="P23" s="102">
        <v>1</v>
      </c>
      <c r="Q23" s="102"/>
      <c r="R23" s="122">
        <f>IFERROR(VLOOKUP(G23,'Úklid kategorie'!$E$5:$F$11,2,FALSE),"Není kategorie")</f>
        <v>0</v>
      </c>
      <c r="S23" s="107">
        <f>(H23*I23*30.4167)+(H23*J23*21)+(H23*K23*4.3452)+(H23*L23*4.3452)+(H23*M23*4.3452)+H23*N23+(H23*O23/3)+(H23*P23/6)+(H23*Q23/12)</f>
        <v>108.16841600000001</v>
      </c>
      <c r="T23" s="108">
        <f t="shared" si="1"/>
        <v>0</v>
      </c>
      <c r="U23" s="108">
        <f t="shared" si="2"/>
        <v>0</v>
      </c>
      <c r="V23" s="109">
        <f t="shared" si="3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58">
        <v>17</v>
      </c>
      <c r="B24" s="155" t="s">
        <v>692</v>
      </c>
      <c r="C24" s="153" t="s">
        <v>608</v>
      </c>
      <c r="D24" s="155" t="s">
        <v>445</v>
      </c>
      <c r="E24" s="155" t="s">
        <v>749</v>
      </c>
      <c r="F24" s="163" t="s">
        <v>197</v>
      </c>
      <c r="G24" s="121" t="s">
        <v>6</v>
      </c>
      <c r="H24" s="156">
        <v>49.93</v>
      </c>
      <c r="I24" s="102"/>
      <c r="J24" s="102">
        <v>1</v>
      </c>
      <c r="K24" s="102"/>
      <c r="L24" s="102"/>
      <c r="M24" s="102">
        <v>1</v>
      </c>
      <c r="N24" s="102">
        <v>1</v>
      </c>
      <c r="O24" s="102"/>
      <c r="P24" s="103">
        <v>1</v>
      </c>
      <c r="Q24" s="103"/>
      <c r="R24" s="122">
        <f>IFERROR(VLOOKUP(G24,'Úklid kategorie'!$E$5:$F$11,2,FALSE),"Není kategorie")</f>
        <v>0</v>
      </c>
      <c r="S24" s="107">
        <f t="shared" si="0"/>
        <v>1323.7375026666668</v>
      </c>
      <c r="T24" s="108">
        <f t="shared" si="1"/>
        <v>0</v>
      </c>
      <c r="U24" s="108">
        <f t="shared" si="2"/>
        <v>0</v>
      </c>
      <c r="V24" s="109">
        <f t="shared" si="3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58">
        <v>18</v>
      </c>
      <c r="B25" s="152" t="s">
        <v>693</v>
      </c>
      <c r="C25" s="153" t="s">
        <v>608</v>
      </c>
      <c r="D25" s="152" t="s">
        <v>446</v>
      </c>
      <c r="E25" s="152" t="s">
        <v>750</v>
      </c>
      <c r="F25" s="163" t="s">
        <v>202</v>
      </c>
      <c r="G25" s="121" t="str">
        <f>$G$21</f>
        <v>IV</v>
      </c>
      <c r="H25" s="150">
        <v>3.71</v>
      </c>
      <c r="I25" s="102"/>
      <c r="J25" s="102">
        <v>1</v>
      </c>
      <c r="K25" s="102"/>
      <c r="L25" s="102"/>
      <c r="M25" s="102">
        <v>1</v>
      </c>
      <c r="N25" s="102">
        <v>1</v>
      </c>
      <c r="O25" s="102"/>
      <c r="P25" s="102">
        <v>1</v>
      </c>
      <c r="Q25" s="102"/>
      <c r="R25" s="122">
        <f>IFERROR(VLOOKUP(G25,'Úklid kategorie'!$E$5:$F$11,2,FALSE),"Není kategorie")</f>
        <v>0</v>
      </c>
      <c r="S25" s="107">
        <f t="shared" si="0"/>
        <v>98.359025333333335</v>
      </c>
      <c r="T25" s="108">
        <f t="shared" si="1"/>
        <v>0</v>
      </c>
      <c r="U25" s="108">
        <f t="shared" si="2"/>
        <v>0</v>
      </c>
      <c r="V25" s="109">
        <f t="shared" si="3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58">
        <v>19</v>
      </c>
      <c r="B26" s="155" t="s">
        <v>694</v>
      </c>
      <c r="C26" s="153" t="s">
        <v>608</v>
      </c>
      <c r="D26" s="155" t="s">
        <v>448</v>
      </c>
      <c r="E26" s="155" t="s">
        <v>751</v>
      </c>
      <c r="F26" s="163" t="s">
        <v>202</v>
      </c>
      <c r="G26" s="121" t="s">
        <v>2</v>
      </c>
      <c r="H26" s="156">
        <v>60.76</v>
      </c>
      <c r="I26" s="103"/>
      <c r="J26" s="102">
        <v>1</v>
      </c>
      <c r="K26" s="102"/>
      <c r="L26" s="102"/>
      <c r="M26" s="102">
        <v>1</v>
      </c>
      <c r="N26" s="102">
        <v>1</v>
      </c>
      <c r="O26" s="102"/>
      <c r="P26" s="102">
        <v>1</v>
      </c>
      <c r="Q26" s="103"/>
      <c r="R26" s="122">
        <f>IFERROR(VLOOKUP(G26,'Úklid kategorie'!$E$5:$F$11,2,FALSE),"Není kategorie")</f>
        <v>0</v>
      </c>
      <c r="S26" s="107">
        <f>(H26*I26*30.4167)+(H26*J26*21)+(H26*K26*4.3452)+(H26*L26*4.3452)+(H26*M26*4.3452)+H26*N26+(H26*O26/3)+(H26*P26/6)+(H26*Q26/12)</f>
        <v>1610.8610186666667</v>
      </c>
      <c r="T26" s="108">
        <f t="shared" si="1"/>
        <v>0</v>
      </c>
      <c r="U26" s="108">
        <f t="shared" si="2"/>
        <v>0</v>
      </c>
      <c r="V26" s="109">
        <f t="shared" si="3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58">
        <v>20</v>
      </c>
      <c r="B27" s="152" t="s">
        <v>695</v>
      </c>
      <c r="C27" s="153" t="s">
        <v>608</v>
      </c>
      <c r="D27" s="152" t="s">
        <v>449</v>
      </c>
      <c r="E27" s="152" t="s">
        <v>739</v>
      </c>
      <c r="F27" s="234" t="s">
        <v>756</v>
      </c>
      <c r="G27" s="121"/>
      <c r="H27" s="150"/>
      <c r="I27" s="103"/>
      <c r="J27" s="103"/>
      <c r="K27" s="103"/>
      <c r="L27" s="103"/>
      <c r="M27" s="103"/>
      <c r="N27" s="103"/>
      <c r="O27" s="103"/>
      <c r="P27" s="103"/>
      <c r="Q27" s="103"/>
      <c r="R27" s="122" t="s">
        <v>1145</v>
      </c>
      <c r="S27" s="107">
        <f t="shared" si="0"/>
        <v>0</v>
      </c>
      <c r="T27" s="108">
        <v>0</v>
      </c>
      <c r="U27" s="108">
        <f t="shared" si="2"/>
        <v>0</v>
      </c>
      <c r="V27" s="109">
        <f t="shared" si="3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58">
        <v>21</v>
      </c>
      <c r="B28" s="155" t="s">
        <v>696</v>
      </c>
      <c r="C28" s="153" t="s">
        <v>608</v>
      </c>
      <c r="D28" s="155" t="s">
        <v>451</v>
      </c>
      <c r="E28" s="155" t="s">
        <v>741</v>
      </c>
      <c r="F28" s="163" t="s">
        <v>202</v>
      </c>
      <c r="G28" s="121" t="s">
        <v>2</v>
      </c>
      <c r="H28" s="156">
        <v>5.44</v>
      </c>
      <c r="I28" s="103"/>
      <c r="J28" s="103">
        <v>1</v>
      </c>
      <c r="K28" s="103"/>
      <c r="L28" s="103"/>
      <c r="M28" s="103">
        <v>1</v>
      </c>
      <c r="N28" s="102">
        <v>1</v>
      </c>
      <c r="O28" s="102">
        <v>1</v>
      </c>
      <c r="P28" s="93">
        <v>1</v>
      </c>
      <c r="Q28" s="103"/>
      <c r="R28" s="122">
        <f>IFERROR(VLOOKUP(G28,'Úklid kategorie'!$E$5:$F$11,2,FALSE),"Není kategorie")</f>
        <v>0</v>
      </c>
      <c r="S28" s="107">
        <f t="shared" si="0"/>
        <v>146.03788800000001</v>
      </c>
      <c r="T28" s="108">
        <f t="shared" si="1"/>
        <v>0</v>
      </c>
      <c r="U28" s="108">
        <f t="shared" si="2"/>
        <v>0</v>
      </c>
      <c r="V28" s="109">
        <f t="shared" si="3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58">
        <v>22</v>
      </c>
      <c r="B29" s="152" t="s">
        <v>697</v>
      </c>
      <c r="C29" s="153" t="s">
        <v>608</v>
      </c>
      <c r="D29" s="152" t="s">
        <v>450</v>
      </c>
      <c r="E29" s="152" t="s">
        <v>740</v>
      </c>
      <c r="F29" s="234" t="s">
        <v>1089</v>
      </c>
      <c r="G29" s="121"/>
      <c r="H29" s="150"/>
      <c r="I29" s="103"/>
      <c r="J29" s="103"/>
      <c r="K29" s="103"/>
      <c r="L29" s="103"/>
      <c r="M29" s="103"/>
      <c r="N29" s="103"/>
      <c r="O29" s="103"/>
      <c r="P29" s="103"/>
      <c r="Q29" s="103"/>
      <c r="R29" s="122" t="s">
        <v>1146</v>
      </c>
      <c r="S29" s="107">
        <f t="shared" si="0"/>
        <v>0</v>
      </c>
      <c r="T29" s="108">
        <v>0</v>
      </c>
      <c r="U29" s="108">
        <f t="shared" si="2"/>
        <v>0</v>
      </c>
      <c r="V29" s="109">
        <f t="shared" si="3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58">
        <v>23</v>
      </c>
      <c r="B30" s="155" t="s">
        <v>698</v>
      </c>
      <c r="C30" s="153" t="s">
        <v>608</v>
      </c>
      <c r="D30" s="155" t="s">
        <v>452</v>
      </c>
      <c r="E30" s="155" t="s">
        <v>742</v>
      </c>
      <c r="F30" s="163" t="s">
        <v>202</v>
      </c>
      <c r="G30" s="121" t="s">
        <v>3</v>
      </c>
      <c r="H30" s="156">
        <v>4.28</v>
      </c>
      <c r="I30" s="103"/>
      <c r="J30" s="102">
        <v>1</v>
      </c>
      <c r="K30" s="102"/>
      <c r="L30" s="102"/>
      <c r="M30" s="102">
        <v>1</v>
      </c>
      <c r="N30" s="102">
        <v>1</v>
      </c>
      <c r="O30" s="102"/>
      <c r="P30" s="102">
        <v>1</v>
      </c>
      <c r="Q30" s="103"/>
      <c r="R30" s="122">
        <f>IFERROR(VLOOKUP(G30,'Úklid kategorie'!$E$5:$F$11,2,FALSE),"Není kategorie")</f>
        <v>0</v>
      </c>
      <c r="S30" s="107">
        <f t="shared" si="0"/>
        <v>113.47078933333336</v>
      </c>
      <c r="T30" s="108">
        <f t="shared" si="1"/>
        <v>0</v>
      </c>
      <c r="U30" s="108">
        <f t="shared" si="2"/>
        <v>0</v>
      </c>
      <c r="V30" s="109">
        <f t="shared" si="3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58">
        <v>24</v>
      </c>
      <c r="B31" s="152" t="s">
        <v>699</v>
      </c>
      <c r="C31" s="153" t="s">
        <v>608</v>
      </c>
      <c r="D31" s="152" t="s">
        <v>453</v>
      </c>
      <c r="E31" s="152" t="s">
        <v>743</v>
      </c>
      <c r="F31" s="163" t="s">
        <v>202</v>
      </c>
      <c r="G31" s="121" t="s">
        <v>3</v>
      </c>
      <c r="H31" s="150">
        <v>4.3499999999999996</v>
      </c>
      <c r="I31" s="102"/>
      <c r="J31" s="102">
        <v>1</v>
      </c>
      <c r="K31" s="102"/>
      <c r="L31" s="102"/>
      <c r="M31" s="102">
        <v>1</v>
      </c>
      <c r="N31" s="102">
        <v>1</v>
      </c>
      <c r="O31" s="102"/>
      <c r="P31" s="102">
        <v>1</v>
      </c>
      <c r="Q31" s="102"/>
      <c r="R31" s="122">
        <f>IFERROR(VLOOKUP(G31,'Úklid kategorie'!$E$5:$F$11,2,FALSE),"Není kategorie")</f>
        <v>0</v>
      </c>
      <c r="S31" s="107">
        <f t="shared" si="0"/>
        <v>115.32661999999998</v>
      </c>
      <c r="T31" s="108">
        <f t="shared" si="1"/>
        <v>0</v>
      </c>
      <c r="U31" s="108">
        <f t="shared" si="2"/>
        <v>0</v>
      </c>
      <c r="V31" s="109">
        <f t="shared" si="3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x14ac:dyDescent="0.25">
      <c r="A32" s="158">
        <v>25</v>
      </c>
      <c r="B32" s="155" t="s">
        <v>700</v>
      </c>
      <c r="C32" s="153" t="s">
        <v>608</v>
      </c>
      <c r="D32" s="155" t="s">
        <v>454</v>
      </c>
      <c r="E32" s="155" t="s">
        <v>744</v>
      </c>
      <c r="F32" s="163" t="s">
        <v>202</v>
      </c>
      <c r="G32" s="121" t="s">
        <v>3</v>
      </c>
      <c r="H32" s="156">
        <v>3.2</v>
      </c>
      <c r="I32" s="103"/>
      <c r="J32" s="102">
        <v>1</v>
      </c>
      <c r="K32" s="102"/>
      <c r="L32" s="102"/>
      <c r="M32" s="102">
        <v>1</v>
      </c>
      <c r="N32" s="102">
        <v>1</v>
      </c>
      <c r="O32" s="102"/>
      <c r="P32" s="102">
        <v>1</v>
      </c>
      <c r="Q32" s="103"/>
      <c r="R32" s="122">
        <f>IFERROR(VLOOKUP(G32,'Úklid kategorie'!$E$5:$F$11,2,FALSE),"Není kategorie")</f>
        <v>0</v>
      </c>
      <c r="S32" s="107">
        <f t="shared" si="0"/>
        <v>84.837973333333338</v>
      </c>
      <c r="T32" s="108">
        <f t="shared" si="1"/>
        <v>0</v>
      </c>
      <c r="U32" s="108">
        <f t="shared" si="2"/>
        <v>0</v>
      </c>
      <c r="V32" s="109">
        <f t="shared" si="3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58">
        <v>26</v>
      </c>
      <c r="B33" s="152" t="s">
        <v>701</v>
      </c>
      <c r="C33" s="153" t="s">
        <v>608</v>
      </c>
      <c r="D33" s="152" t="s">
        <v>455</v>
      </c>
      <c r="E33" s="152" t="s">
        <v>752</v>
      </c>
      <c r="F33" s="163" t="s">
        <v>202</v>
      </c>
      <c r="G33" s="121" t="s">
        <v>3</v>
      </c>
      <c r="H33" s="150">
        <v>4.3099999999999996</v>
      </c>
      <c r="I33" s="103"/>
      <c r="J33" s="102">
        <v>1</v>
      </c>
      <c r="K33" s="102"/>
      <c r="L33" s="102"/>
      <c r="M33" s="102">
        <v>1</v>
      </c>
      <c r="N33" s="102">
        <v>1</v>
      </c>
      <c r="O33" s="102"/>
      <c r="P33" s="102">
        <v>1</v>
      </c>
      <c r="Q33" s="103"/>
      <c r="R33" s="122">
        <f>IFERROR(VLOOKUP(G33,'Úklid kategorie'!$E$5:$F$11,2,FALSE),"Není kategorie")</f>
        <v>0</v>
      </c>
      <c r="S33" s="107">
        <f t="shared" si="0"/>
        <v>114.26614533333333</v>
      </c>
      <c r="T33" s="108">
        <f t="shared" si="1"/>
        <v>0</v>
      </c>
      <c r="U33" s="108">
        <f t="shared" si="2"/>
        <v>0</v>
      </c>
      <c r="V33" s="109">
        <f t="shared" si="3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58">
        <v>27</v>
      </c>
      <c r="B34" s="155" t="s">
        <v>702</v>
      </c>
      <c r="C34" s="153" t="s">
        <v>608</v>
      </c>
      <c r="D34" s="155" t="s">
        <v>456</v>
      </c>
      <c r="E34" s="155" t="s">
        <v>746</v>
      </c>
      <c r="F34" s="163" t="s">
        <v>202</v>
      </c>
      <c r="G34" s="121"/>
      <c r="H34" s="156">
        <v>2.41</v>
      </c>
      <c r="I34" s="103"/>
      <c r="J34" s="103"/>
      <c r="K34" s="103"/>
      <c r="L34" s="103"/>
      <c r="M34" s="103"/>
      <c r="N34" s="102"/>
      <c r="O34" s="102"/>
      <c r="P34" s="93"/>
      <c r="Q34" s="103"/>
      <c r="R34" s="122" t="s">
        <v>1153</v>
      </c>
      <c r="S34" s="107">
        <f t="shared" si="0"/>
        <v>0</v>
      </c>
      <c r="T34" s="108">
        <v>0</v>
      </c>
      <c r="U34" s="108">
        <f t="shared" si="2"/>
        <v>0</v>
      </c>
      <c r="V34" s="109">
        <f t="shared" si="3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58">
        <v>28</v>
      </c>
      <c r="B35" s="152" t="s">
        <v>703</v>
      </c>
      <c r="C35" s="153" t="s">
        <v>608</v>
      </c>
      <c r="D35" s="152" t="s">
        <v>457</v>
      </c>
      <c r="E35" s="152" t="s">
        <v>747</v>
      </c>
      <c r="F35" s="163" t="s">
        <v>202</v>
      </c>
      <c r="G35" s="121" t="s">
        <v>3</v>
      </c>
      <c r="H35" s="150">
        <v>4.8099999999999996</v>
      </c>
      <c r="I35" s="103"/>
      <c r="J35" s="102">
        <v>1</v>
      </c>
      <c r="K35" s="102"/>
      <c r="L35" s="102"/>
      <c r="M35" s="102">
        <v>1</v>
      </c>
      <c r="N35" s="102">
        <v>1</v>
      </c>
      <c r="O35" s="102"/>
      <c r="P35" s="102">
        <v>1</v>
      </c>
      <c r="Q35" s="103"/>
      <c r="R35" s="122">
        <f>IFERROR(VLOOKUP(G35,'Úklid kategorie'!$E$5:$F$11,2,FALSE),"Není kategorie")</f>
        <v>0</v>
      </c>
      <c r="S35" s="107">
        <f t="shared" si="0"/>
        <v>127.52207866666666</v>
      </c>
      <c r="T35" s="108">
        <f t="shared" si="1"/>
        <v>0</v>
      </c>
      <c r="U35" s="108">
        <f t="shared" si="2"/>
        <v>0</v>
      </c>
      <c r="V35" s="109">
        <f t="shared" si="3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58">
        <v>29</v>
      </c>
      <c r="B36" s="155" t="s">
        <v>704</v>
      </c>
      <c r="C36" s="153" t="s">
        <v>608</v>
      </c>
      <c r="D36" s="155" t="s">
        <v>458</v>
      </c>
      <c r="E36" s="155" t="s">
        <v>748</v>
      </c>
      <c r="F36" s="163" t="s">
        <v>202</v>
      </c>
      <c r="G36" s="121" t="s">
        <v>3</v>
      </c>
      <c r="H36" s="156">
        <v>4.07</v>
      </c>
      <c r="I36" s="90"/>
      <c r="J36" s="102">
        <v>1</v>
      </c>
      <c r="K36" s="102"/>
      <c r="L36" s="102"/>
      <c r="M36" s="102">
        <v>1</v>
      </c>
      <c r="N36" s="102">
        <v>1</v>
      </c>
      <c r="O36" s="102"/>
      <c r="P36" s="102">
        <v>1</v>
      </c>
      <c r="Q36" s="90"/>
      <c r="R36" s="122">
        <f>IFERROR(VLOOKUP(G36,'Úklid kategorie'!$E$5:$F$11,2,FALSE),"Není kategorie")</f>
        <v>0</v>
      </c>
      <c r="S36" s="107">
        <f t="shared" si="0"/>
        <v>107.90329733333333</v>
      </c>
      <c r="T36" s="108">
        <f t="shared" si="1"/>
        <v>0</v>
      </c>
      <c r="U36" s="108">
        <f t="shared" si="2"/>
        <v>0</v>
      </c>
      <c r="V36" s="109">
        <f t="shared" si="3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58">
        <v>30</v>
      </c>
      <c r="B37" s="152" t="s">
        <v>705</v>
      </c>
      <c r="C37" s="153" t="s">
        <v>609</v>
      </c>
      <c r="D37" s="152" t="s">
        <v>472</v>
      </c>
      <c r="E37" s="152" t="s">
        <v>751</v>
      </c>
      <c r="F37" s="163" t="s">
        <v>202</v>
      </c>
      <c r="G37" s="121" t="s">
        <v>2</v>
      </c>
      <c r="H37" s="150">
        <v>54.73</v>
      </c>
      <c r="I37" s="102"/>
      <c r="J37" s="102">
        <v>1</v>
      </c>
      <c r="K37" s="102"/>
      <c r="L37" s="102"/>
      <c r="M37" s="102">
        <v>1</v>
      </c>
      <c r="N37" s="102">
        <v>1</v>
      </c>
      <c r="O37" s="102"/>
      <c r="P37" s="102">
        <v>1</v>
      </c>
      <c r="Q37" s="102"/>
      <c r="R37" s="122">
        <f>IFERROR(VLOOKUP(G37,'Úklid kategorie'!$E$5:$F$11,2,FALSE),"Není kategorie")</f>
        <v>0</v>
      </c>
      <c r="S37" s="107">
        <f t="shared" si="0"/>
        <v>1450.9944626666665</v>
      </c>
      <c r="T37" s="108">
        <f t="shared" si="1"/>
        <v>0</v>
      </c>
      <c r="U37" s="108">
        <f t="shared" si="2"/>
        <v>0</v>
      </c>
      <c r="V37" s="109">
        <f t="shared" si="3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x14ac:dyDescent="0.25">
      <c r="A38" s="158">
        <v>31</v>
      </c>
      <c r="B38" s="155" t="s">
        <v>706</v>
      </c>
      <c r="C38" s="153" t="s">
        <v>609</v>
      </c>
      <c r="D38" s="155" t="s">
        <v>473</v>
      </c>
      <c r="E38" s="155" t="s">
        <v>739</v>
      </c>
      <c r="F38" s="234" t="s">
        <v>756</v>
      </c>
      <c r="G38" s="121"/>
      <c r="H38" s="156"/>
      <c r="I38" s="102"/>
      <c r="J38" s="102"/>
      <c r="K38" s="102"/>
      <c r="L38" s="102"/>
      <c r="M38" s="102"/>
      <c r="N38" s="102"/>
      <c r="O38" s="102"/>
      <c r="P38" s="102"/>
      <c r="Q38" s="102"/>
      <c r="R38" s="122" t="s">
        <v>1145</v>
      </c>
      <c r="S38" s="107">
        <f t="shared" si="0"/>
        <v>0</v>
      </c>
      <c r="T38" s="108">
        <v>0</v>
      </c>
      <c r="U38" s="108">
        <f t="shared" si="2"/>
        <v>0</v>
      </c>
      <c r="V38" s="109">
        <f t="shared" si="3"/>
        <v>0</v>
      </c>
      <c r="AH38" s="2"/>
      <c r="AI38" s="2"/>
      <c r="AJ38" s="2"/>
      <c r="AQ38" s="2"/>
      <c r="AR38" s="2"/>
      <c r="AS38" s="2"/>
      <c r="BA38" s="2"/>
      <c r="BB38" s="2"/>
      <c r="BC38" s="2"/>
    </row>
    <row r="39" spans="1:55" x14ac:dyDescent="0.25">
      <c r="A39" s="158">
        <v>32</v>
      </c>
      <c r="B39" s="152" t="s">
        <v>707</v>
      </c>
      <c r="C39" s="153" t="s">
        <v>609</v>
      </c>
      <c r="D39" s="152" t="s">
        <v>474</v>
      </c>
      <c r="E39" s="152" t="s">
        <v>753</v>
      </c>
      <c r="F39" s="163" t="s">
        <v>199</v>
      </c>
      <c r="G39" s="121" t="s">
        <v>5</v>
      </c>
      <c r="H39" s="150">
        <v>24.06</v>
      </c>
      <c r="I39" s="103"/>
      <c r="J39" s="90">
        <v>1</v>
      </c>
      <c r="K39" s="90"/>
      <c r="L39" s="90"/>
      <c r="M39" s="90">
        <v>1</v>
      </c>
      <c r="N39" s="90">
        <v>1</v>
      </c>
      <c r="O39" s="90">
        <v>1</v>
      </c>
      <c r="P39" s="90">
        <v>1</v>
      </c>
      <c r="Q39" s="103"/>
      <c r="R39" s="122">
        <f>IFERROR(VLOOKUP(G39,'Úklid kategorie'!$E$5:$F$11,2,FALSE),"Není kategorie")</f>
        <v>0</v>
      </c>
      <c r="S39" s="107">
        <f t="shared" si="0"/>
        <v>645.89551199999994</v>
      </c>
      <c r="T39" s="108">
        <f t="shared" si="1"/>
        <v>0</v>
      </c>
      <c r="U39" s="108">
        <f t="shared" si="2"/>
        <v>0</v>
      </c>
      <c r="V39" s="109">
        <f t="shared" si="3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58">
        <v>33</v>
      </c>
      <c r="B40" s="155" t="s">
        <v>708</v>
      </c>
      <c r="C40" s="153" t="s">
        <v>609</v>
      </c>
      <c r="D40" s="155" t="s">
        <v>475</v>
      </c>
      <c r="E40" s="155" t="s">
        <v>754</v>
      </c>
      <c r="F40" s="163" t="s">
        <v>758</v>
      </c>
      <c r="G40" s="121" t="s">
        <v>5</v>
      </c>
      <c r="H40" s="156">
        <v>42.98</v>
      </c>
      <c r="I40" s="103"/>
      <c r="J40" s="90">
        <v>1</v>
      </c>
      <c r="K40" s="90"/>
      <c r="L40" s="90"/>
      <c r="M40" s="90">
        <v>1</v>
      </c>
      <c r="N40" s="90">
        <v>1</v>
      </c>
      <c r="O40" s="90">
        <v>1</v>
      </c>
      <c r="P40" s="90">
        <v>1</v>
      </c>
      <c r="Q40" s="103"/>
      <c r="R40" s="122">
        <f>IFERROR(VLOOKUP(G40,'Úklid kategorie'!$E$5:$F$11,2,FALSE),"Není kategorie")</f>
        <v>0</v>
      </c>
      <c r="S40" s="107">
        <f t="shared" si="0"/>
        <v>1153.8066959999999</v>
      </c>
      <c r="T40" s="108">
        <f t="shared" si="1"/>
        <v>0</v>
      </c>
      <c r="U40" s="108">
        <f t="shared" si="2"/>
        <v>0</v>
      </c>
      <c r="V40" s="109">
        <f t="shared" si="3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58">
        <v>34</v>
      </c>
      <c r="B41" s="152" t="s">
        <v>709</v>
      </c>
      <c r="C41" s="153" t="s">
        <v>609</v>
      </c>
      <c r="D41" s="152" t="s">
        <v>477</v>
      </c>
      <c r="E41" s="152" t="s">
        <v>740</v>
      </c>
      <c r="F41" s="234" t="s">
        <v>1089</v>
      </c>
      <c r="G41" s="121"/>
      <c r="H41" s="150"/>
      <c r="I41" s="103"/>
      <c r="J41" s="103"/>
      <c r="K41" s="103"/>
      <c r="L41" s="103"/>
      <c r="M41" s="103"/>
      <c r="N41" s="103"/>
      <c r="O41" s="103"/>
      <c r="P41" s="103"/>
      <c r="Q41" s="103"/>
      <c r="R41" s="122" t="s">
        <v>1146</v>
      </c>
      <c r="S41" s="107">
        <f t="shared" si="0"/>
        <v>0</v>
      </c>
      <c r="T41" s="108">
        <v>0</v>
      </c>
      <c r="U41" s="108">
        <f t="shared" si="2"/>
        <v>0</v>
      </c>
      <c r="V41" s="109">
        <f t="shared" si="3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58">
        <v>35</v>
      </c>
      <c r="B42" s="155" t="s">
        <v>710</v>
      </c>
      <c r="C42" s="153" t="s">
        <v>609</v>
      </c>
      <c r="D42" s="155" t="s">
        <v>478</v>
      </c>
      <c r="E42" s="155" t="s">
        <v>741</v>
      </c>
      <c r="F42" s="163" t="s">
        <v>202</v>
      </c>
      <c r="G42" s="121" t="s">
        <v>2</v>
      </c>
      <c r="H42" s="156">
        <v>5.43</v>
      </c>
      <c r="I42" s="103"/>
      <c r="J42" s="103">
        <v>1</v>
      </c>
      <c r="K42" s="103"/>
      <c r="L42" s="103"/>
      <c r="M42" s="103">
        <v>1</v>
      </c>
      <c r="N42" s="103">
        <v>1</v>
      </c>
      <c r="O42" s="103">
        <v>1</v>
      </c>
      <c r="P42" s="103">
        <v>1</v>
      </c>
      <c r="Q42" s="102"/>
      <c r="R42" s="122">
        <f>IFERROR(VLOOKUP(G42,'Úklid kategorie'!$E$5:$F$11,2,FALSE),"Není kategorie")</f>
        <v>0</v>
      </c>
      <c r="S42" s="107">
        <f t="shared" si="0"/>
        <v>145.76943600000001</v>
      </c>
      <c r="T42" s="108">
        <f t="shared" si="1"/>
        <v>0</v>
      </c>
      <c r="U42" s="108">
        <f t="shared" si="2"/>
        <v>0</v>
      </c>
      <c r="V42" s="109">
        <f t="shared" si="3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58">
        <v>36</v>
      </c>
      <c r="B43" s="152" t="s">
        <v>711</v>
      </c>
      <c r="C43" s="153" t="s">
        <v>609</v>
      </c>
      <c r="D43" s="152" t="s">
        <v>479</v>
      </c>
      <c r="E43" s="152" t="s">
        <v>742</v>
      </c>
      <c r="F43" s="163" t="s">
        <v>202</v>
      </c>
      <c r="G43" s="121" t="s">
        <v>3</v>
      </c>
      <c r="H43" s="150">
        <v>4.26</v>
      </c>
      <c r="I43" s="103"/>
      <c r="J43" s="102">
        <v>1</v>
      </c>
      <c r="K43" s="102"/>
      <c r="L43" s="102"/>
      <c r="M43" s="102">
        <v>1</v>
      </c>
      <c r="N43" s="102">
        <v>1</v>
      </c>
      <c r="O43" s="102"/>
      <c r="P43" s="102">
        <v>1</v>
      </c>
      <c r="Q43" s="102"/>
      <c r="R43" s="122">
        <f>IFERROR(VLOOKUP(G43,'Úklid kategorie'!$E$5:$F$11,2,FALSE),"Není kategorie")</f>
        <v>0</v>
      </c>
      <c r="S43" s="107">
        <f t="shared" si="0"/>
        <v>112.940552</v>
      </c>
      <c r="T43" s="108">
        <f t="shared" si="1"/>
        <v>0</v>
      </c>
      <c r="U43" s="108">
        <f t="shared" si="2"/>
        <v>0</v>
      </c>
      <c r="V43" s="109">
        <f t="shared" si="3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58">
        <v>37</v>
      </c>
      <c r="B44" s="155" t="s">
        <v>712</v>
      </c>
      <c r="C44" s="153" t="s">
        <v>609</v>
      </c>
      <c r="D44" s="155" t="s">
        <v>480</v>
      </c>
      <c r="E44" s="155" t="s">
        <v>743</v>
      </c>
      <c r="F44" s="163" t="s">
        <v>202</v>
      </c>
      <c r="G44" s="121" t="s">
        <v>3</v>
      </c>
      <c r="H44" s="156">
        <v>4.07</v>
      </c>
      <c r="I44" s="103"/>
      <c r="J44" s="102">
        <v>1</v>
      </c>
      <c r="K44" s="102"/>
      <c r="L44" s="102"/>
      <c r="M44" s="102">
        <v>1</v>
      </c>
      <c r="N44" s="102">
        <v>1</v>
      </c>
      <c r="O44" s="102"/>
      <c r="P44" s="102">
        <v>1</v>
      </c>
      <c r="Q44" s="102"/>
      <c r="R44" s="122">
        <f>IFERROR(VLOOKUP(G44,'Úklid kategorie'!$E$5:$F$11,2,FALSE),"Není kategorie")</f>
        <v>0</v>
      </c>
      <c r="S44" s="107">
        <f t="shared" si="0"/>
        <v>107.90329733333333</v>
      </c>
      <c r="T44" s="108">
        <f t="shared" si="1"/>
        <v>0</v>
      </c>
      <c r="U44" s="108">
        <f t="shared" si="2"/>
        <v>0</v>
      </c>
      <c r="V44" s="109">
        <f t="shared" si="3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58">
        <v>38</v>
      </c>
      <c r="B45" s="152" t="s">
        <v>713</v>
      </c>
      <c r="C45" s="153" t="s">
        <v>609</v>
      </c>
      <c r="D45" s="152" t="s">
        <v>481</v>
      </c>
      <c r="E45" s="152" t="s">
        <v>744</v>
      </c>
      <c r="F45" s="163" t="s">
        <v>202</v>
      </c>
      <c r="G45" s="121" t="s">
        <v>3</v>
      </c>
      <c r="H45" s="150">
        <v>3.33</v>
      </c>
      <c r="I45" s="103"/>
      <c r="J45" s="102">
        <v>1</v>
      </c>
      <c r="K45" s="102"/>
      <c r="L45" s="102"/>
      <c r="M45" s="102">
        <v>1</v>
      </c>
      <c r="N45" s="102">
        <v>1</v>
      </c>
      <c r="O45" s="102"/>
      <c r="P45" s="102">
        <v>1</v>
      </c>
      <c r="Q45" s="103"/>
      <c r="R45" s="122">
        <f>IFERROR(VLOOKUP(G45,'Úklid kategorie'!$E$5:$F$11,2,FALSE),"Není kategorie")</f>
        <v>0</v>
      </c>
      <c r="S45" s="107">
        <f t="shared" si="0"/>
        <v>88.284516000000011</v>
      </c>
      <c r="T45" s="108">
        <f t="shared" si="1"/>
        <v>0</v>
      </c>
      <c r="U45" s="108">
        <f t="shared" si="2"/>
        <v>0</v>
      </c>
      <c r="V45" s="109">
        <f t="shared" si="3"/>
        <v>0</v>
      </c>
      <c r="W45" s="2"/>
      <c r="AQ45" s="2"/>
      <c r="AR45" s="2"/>
      <c r="AS45" s="2"/>
      <c r="BA45" s="2"/>
      <c r="BB45" s="2"/>
      <c r="BC45" s="2"/>
    </row>
    <row r="46" spans="1:55" x14ac:dyDescent="0.25">
      <c r="A46" s="158">
        <v>39</v>
      </c>
      <c r="B46" s="155" t="s">
        <v>714</v>
      </c>
      <c r="C46" s="153" t="s">
        <v>609</v>
      </c>
      <c r="D46" s="155" t="s">
        <v>482</v>
      </c>
      <c r="E46" s="155" t="s">
        <v>745</v>
      </c>
      <c r="F46" s="163" t="s">
        <v>202</v>
      </c>
      <c r="G46" s="121" t="s">
        <v>3</v>
      </c>
      <c r="H46" s="156">
        <v>4.51</v>
      </c>
      <c r="I46" s="103"/>
      <c r="J46" s="102">
        <v>1</v>
      </c>
      <c r="K46" s="102"/>
      <c r="L46" s="102"/>
      <c r="M46" s="102">
        <v>1</v>
      </c>
      <c r="N46" s="102">
        <v>1</v>
      </c>
      <c r="O46" s="102"/>
      <c r="P46" s="102">
        <v>1</v>
      </c>
      <c r="Q46" s="103"/>
      <c r="R46" s="122">
        <f>IFERROR(VLOOKUP(G46,'Úklid kategorie'!$E$5:$F$11,2,FALSE),"Není kategorie")</f>
        <v>0</v>
      </c>
      <c r="S46" s="107">
        <f t="shared" si="0"/>
        <v>119.56851866666666</v>
      </c>
      <c r="T46" s="108">
        <f t="shared" si="1"/>
        <v>0</v>
      </c>
      <c r="U46" s="108">
        <f t="shared" si="2"/>
        <v>0</v>
      </c>
      <c r="V46" s="109">
        <f t="shared" si="3"/>
        <v>0</v>
      </c>
      <c r="W46" s="2"/>
      <c r="AQ46" s="2"/>
      <c r="AR46" s="2"/>
      <c r="AS46" s="2"/>
      <c r="BA46" s="2"/>
      <c r="BB46" s="2"/>
      <c r="BC46" s="2"/>
    </row>
    <row r="47" spans="1:55" x14ac:dyDescent="0.25">
      <c r="A47" s="158">
        <v>40</v>
      </c>
      <c r="B47" s="152" t="s">
        <v>715</v>
      </c>
      <c r="C47" s="153" t="s">
        <v>609</v>
      </c>
      <c r="D47" s="152" t="s">
        <v>483</v>
      </c>
      <c r="E47" s="152" t="s">
        <v>746</v>
      </c>
      <c r="F47" s="163" t="s">
        <v>202</v>
      </c>
      <c r="G47" s="121"/>
      <c r="H47" s="150">
        <v>2.25</v>
      </c>
      <c r="I47" s="103"/>
      <c r="J47" s="103"/>
      <c r="K47" s="103"/>
      <c r="L47" s="103"/>
      <c r="M47" s="103"/>
      <c r="N47" s="102"/>
      <c r="O47" s="102"/>
      <c r="P47" s="93"/>
      <c r="Q47" s="103"/>
      <c r="R47" s="122" t="s">
        <v>1153</v>
      </c>
      <c r="S47" s="107">
        <f t="shared" si="0"/>
        <v>0</v>
      </c>
      <c r="T47" s="108">
        <v>0</v>
      </c>
      <c r="U47" s="108">
        <f t="shared" si="2"/>
        <v>0</v>
      </c>
      <c r="V47" s="109">
        <f t="shared" si="3"/>
        <v>0</v>
      </c>
      <c r="W47" s="2"/>
      <c r="AH47" s="2"/>
      <c r="AI47" s="2"/>
      <c r="AJ47" s="2"/>
      <c r="AQ47" s="2"/>
      <c r="AR47" s="2"/>
      <c r="AS47" s="2"/>
      <c r="BA47" s="2"/>
      <c r="BB47" s="2"/>
      <c r="BC47" s="2"/>
    </row>
    <row r="48" spans="1:55" x14ac:dyDescent="0.25">
      <c r="A48" s="158">
        <v>41</v>
      </c>
      <c r="B48" s="155" t="s">
        <v>716</v>
      </c>
      <c r="C48" s="153" t="s">
        <v>609</v>
      </c>
      <c r="D48" s="155" t="s">
        <v>484</v>
      </c>
      <c r="E48" s="155" t="s">
        <v>747</v>
      </c>
      <c r="F48" s="163" t="s">
        <v>202</v>
      </c>
      <c r="G48" s="121" t="s">
        <v>3</v>
      </c>
      <c r="H48" s="156">
        <v>2.84</v>
      </c>
      <c r="I48" s="102"/>
      <c r="J48" s="102">
        <v>1</v>
      </c>
      <c r="K48" s="102"/>
      <c r="L48" s="102"/>
      <c r="M48" s="102">
        <v>1</v>
      </c>
      <c r="N48" s="102">
        <v>1</v>
      </c>
      <c r="O48" s="102"/>
      <c r="P48" s="102">
        <v>1</v>
      </c>
      <c r="Q48" s="102"/>
      <c r="R48" s="122">
        <f>IFERROR(VLOOKUP(G48,'Úklid kategorie'!$E$5:$F$11,2,FALSE),"Není kategorie")</f>
        <v>0</v>
      </c>
      <c r="S48" s="107">
        <f t="shared" si="0"/>
        <v>75.293701333333331</v>
      </c>
      <c r="T48" s="108">
        <f t="shared" si="1"/>
        <v>0</v>
      </c>
      <c r="U48" s="108">
        <f t="shared" si="2"/>
        <v>0</v>
      </c>
      <c r="V48" s="109">
        <f t="shared" si="3"/>
        <v>0</v>
      </c>
      <c r="W48" s="2"/>
      <c r="AH48" s="2"/>
      <c r="AI48" s="2"/>
      <c r="AJ48" s="2"/>
      <c r="AQ48" s="2"/>
      <c r="AR48" s="2"/>
      <c r="AS48" s="2"/>
      <c r="BA48" s="2"/>
      <c r="BB48" s="2"/>
      <c r="BC48" s="2"/>
    </row>
    <row r="49" spans="1:55" s="91" customFormat="1" x14ac:dyDescent="0.25">
      <c r="A49" s="158">
        <v>42</v>
      </c>
      <c r="B49" s="152" t="s">
        <v>717</v>
      </c>
      <c r="C49" s="153" t="s">
        <v>609</v>
      </c>
      <c r="D49" s="152" t="s">
        <v>485</v>
      </c>
      <c r="E49" s="152" t="s">
        <v>748</v>
      </c>
      <c r="F49" s="163" t="s">
        <v>202</v>
      </c>
      <c r="G49" s="121" t="s">
        <v>3</v>
      </c>
      <c r="H49" s="150">
        <v>1.93</v>
      </c>
      <c r="I49" s="90"/>
      <c r="J49" s="102">
        <v>1</v>
      </c>
      <c r="K49" s="102"/>
      <c r="L49" s="102"/>
      <c r="M49" s="102">
        <v>1</v>
      </c>
      <c r="N49" s="102">
        <v>1</v>
      </c>
      <c r="O49" s="102"/>
      <c r="P49" s="102">
        <v>1</v>
      </c>
      <c r="Q49" s="90"/>
      <c r="R49" s="122">
        <f>IFERROR(VLOOKUP(G49,'Úklid kategorie'!$E$5:$F$11,2,FALSE),"Není kategorie")</f>
        <v>0</v>
      </c>
      <c r="S49" s="107">
        <f t="shared" si="0"/>
        <v>51.167902666666663</v>
      </c>
      <c r="T49" s="108">
        <f t="shared" si="1"/>
        <v>0</v>
      </c>
      <c r="U49" s="108">
        <f t="shared" si="2"/>
        <v>0</v>
      </c>
      <c r="V49" s="109">
        <f t="shared" si="3"/>
        <v>0</v>
      </c>
      <c r="W49" s="92"/>
      <c r="AH49" s="92"/>
      <c r="AI49" s="92"/>
      <c r="AJ49" s="92"/>
      <c r="AP49" s="92"/>
      <c r="AQ49" s="92"/>
      <c r="AR49" s="92"/>
      <c r="AS49" s="92"/>
      <c r="BA49" s="92"/>
      <c r="BB49" s="92"/>
      <c r="BC49" s="92"/>
    </row>
    <row r="50" spans="1:55" x14ac:dyDescent="0.25">
      <c r="A50" s="158">
        <v>43</v>
      </c>
      <c r="B50" s="155" t="s">
        <v>718</v>
      </c>
      <c r="C50" s="153" t="s">
        <v>609</v>
      </c>
      <c r="D50" s="155" t="s">
        <v>486</v>
      </c>
      <c r="E50" s="155" t="s">
        <v>146</v>
      </c>
      <c r="F50" s="163" t="s">
        <v>202</v>
      </c>
      <c r="G50" s="121" t="s">
        <v>3</v>
      </c>
      <c r="H50" s="156">
        <v>4.1100000000000003</v>
      </c>
      <c r="I50" s="102"/>
      <c r="J50" s="102">
        <v>1</v>
      </c>
      <c r="K50" s="102"/>
      <c r="L50" s="102"/>
      <c r="M50" s="102">
        <v>1</v>
      </c>
      <c r="N50" s="102">
        <v>1</v>
      </c>
      <c r="O50" s="102"/>
      <c r="P50" s="102">
        <v>1</v>
      </c>
      <c r="Q50" s="102"/>
      <c r="R50" s="122">
        <f>IFERROR(VLOOKUP(G50,'Úklid kategorie'!$E$5:$F$11,2,FALSE),"Není kategorie")</f>
        <v>0</v>
      </c>
      <c r="S50" s="107">
        <f t="shared" si="0"/>
        <v>108.96377200000001</v>
      </c>
      <c r="T50" s="108">
        <f t="shared" si="1"/>
        <v>0</v>
      </c>
      <c r="U50" s="108">
        <f t="shared" si="2"/>
        <v>0</v>
      </c>
      <c r="V50" s="109">
        <f t="shared" si="3"/>
        <v>0</v>
      </c>
      <c r="W50" s="2"/>
      <c r="AH50" s="2"/>
      <c r="AI50" s="2"/>
      <c r="AJ50" s="2"/>
      <c r="AP50" s="2"/>
      <c r="AQ50" s="2"/>
      <c r="AR50" s="2"/>
      <c r="AS50" s="2"/>
      <c r="BA50" s="2"/>
      <c r="BB50" s="2"/>
      <c r="BC50" s="2"/>
    </row>
    <row r="51" spans="1:55" x14ac:dyDescent="0.25">
      <c r="A51" s="158">
        <v>44</v>
      </c>
      <c r="B51" s="152" t="s">
        <v>719</v>
      </c>
      <c r="C51" s="153" t="s">
        <v>609</v>
      </c>
      <c r="D51" s="152" t="s">
        <v>487</v>
      </c>
      <c r="E51" s="152" t="s">
        <v>750</v>
      </c>
      <c r="F51" s="163" t="s">
        <v>202</v>
      </c>
      <c r="G51" s="121" t="s">
        <v>3</v>
      </c>
      <c r="H51" s="150">
        <v>3.52</v>
      </c>
      <c r="I51" s="103"/>
      <c r="J51" s="102">
        <v>1</v>
      </c>
      <c r="K51" s="102"/>
      <c r="L51" s="102"/>
      <c r="M51" s="102">
        <v>1</v>
      </c>
      <c r="N51" s="102">
        <v>1</v>
      </c>
      <c r="O51" s="102"/>
      <c r="P51" s="102">
        <v>1</v>
      </c>
      <c r="Q51" s="103"/>
      <c r="R51" s="122">
        <f>IFERROR(VLOOKUP(G51,'Úklid kategorie'!$E$5:$F$11,2,FALSE),"Není kategorie")</f>
        <v>0</v>
      </c>
      <c r="S51" s="107">
        <f t="shared" si="0"/>
        <v>93.321770666666666</v>
      </c>
      <c r="T51" s="108">
        <f t="shared" si="1"/>
        <v>0</v>
      </c>
      <c r="U51" s="108">
        <f t="shared" si="2"/>
        <v>0</v>
      </c>
      <c r="V51" s="109">
        <f t="shared" si="3"/>
        <v>0</v>
      </c>
      <c r="W51" s="2"/>
      <c r="AH51" s="2"/>
      <c r="AI51" s="2"/>
      <c r="AJ51" s="2"/>
      <c r="AQ51" s="2"/>
      <c r="AR51" s="2"/>
      <c r="AS51" s="2"/>
      <c r="BA51" s="2"/>
      <c r="BB51" s="2"/>
      <c r="BC51" s="2"/>
    </row>
    <row r="52" spans="1:55" x14ac:dyDescent="0.25">
      <c r="A52" s="158">
        <v>45</v>
      </c>
      <c r="B52" s="155" t="s">
        <v>720</v>
      </c>
      <c r="C52" s="153" t="s">
        <v>610</v>
      </c>
      <c r="D52" s="155" t="s">
        <v>500</v>
      </c>
      <c r="E52" s="155" t="s">
        <v>749</v>
      </c>
      <c r="F52" s="163" t="s">
        <v>197</v>
      </c>
      <c r="G52" s="121" t="s">
        <v>6</v>
      </c>
      <c r="H52" s="156">
        <v>92.54</v>
      </c>
      <c r="I52" s="103"/>
      <c r="J52" s="102">
        <v>1</v>
      </c>
      <c r="K52" s="102"/>
      <c r="L52" s="102"/>
      <c r="M52" s="102">
        <v>1</v>
      </c>
      <c r="N52" s="102">
        <v>1</v>
      </c>
      <c r="O52" s="102"/>
      <c r="P52" s="103">
        <v>1</v>
      </c>
      <c r="Q52" s="102"/>
      <c r="R52" s="122">
        <f>IFERROR(VLOOKUP(G52,'Úklid kategorie'!$E$5:$F$11,2,FALSE),"Není kategorie")</f>
        <v>0</v>
      </c>
      <c r="S52" s="107">
        <f t="shared" si="0"/>
        <v>2453.4081413333333</v>
      </c>
      <c r="T52" s="108">
        <f t="shared" si="1"/>
        <v>0</v>
      </c>
      <c r="U52" s="108">
        <f t="shared" si="2"/>
        <v>0</v>
      </c>
      <c r="V52" s="109">
        <f t="shared" si="3"/>
        <v>0</v>
      </c>
      <c r="W52" s="2"/>
      <c r="AH52" s="2"/>
      <c r="AI52" s="2"/>
      <c r="AJ52" s="2"/>
      <c r="AQ52" s="2"/>
      <c r="AR52" s="2"/>
      <c r="AS52" s="2"/>
      <c r="BA52" s="2"/>
      <c r="BB52" s="2"/>
      <c r="BC52" s="2"/>
    </row>
    <row r="53" spans="1:55" x14ac:dyDescent="0.25">
      <c r="A53" s="158">
        <v>46</v>
      </c>
      <c r="B53" s="152" t="s">
        <v>721</v>
      </c>
      <c r="C53" s="153" t="s">
        <v>610</v>
      </c>
      <c r="D53" s="152" t="s">
        <v>501</v>
      </c>
      <c r="E53" s="152" t="s">
        <v>750</v>
      </c>
      <c r="F53" s="163" t="s">
        <v>202</v>
      </c>
      <c r="G53" s="121" t="s">
        <v>3</v>
      </c>
      <c r="H53" s="150">
        <v>3.75</v>
      </c>
      <c r="I53" s="103"/>
      <c r="J53" s="102">
        <v>1</v>
      </c>
      <c r="K53" s="102"/>
      <c r="L53" s="102"/>
      <c r="M53" s="102">
        <v>1</v>
      </c>
      <c r="N53" s="102">
        <v>1</v>
      </c>
      <c r="O53" s="102"/>
      <c r="P53" s="102">
        <v>1</v>
      </c>
      <c r="Q53" s="90"/>
      <c r="R53" s="122">
        <f>IFERROR(VLOOKUP(G53,'Úklid kategorie'!$E$5:$F$11,2,FALSE),"Není kategorie")</f>
        <v>0</v>
      </c>
      <c r="S53" s="107">
        <f t="shared" si="0"/>
        <v>99.419499999999999</v>
      </c>
      <c r="T53" s="108">
        <f t="shared" si="1"/>
        <v>0</v>
      </c>
      <c r="U53" s="108">
        <f t="shared" si="2"/>
        <v>0</v>
      </c>
      <c r="V53" s="109">
        <f t="shared" si="3"/>
        <v>0</v>
      </c>
      <c r="W53" s="2"/>
      <c r="AH53" s="2"/>
      <c r="AI53" s="2"/>
      <c r="AJ53" s="2"/>
      <c r="AP53" s="2"/>
      <c r="AQ53" s="2"/>
      <c r="AR53" s="2"/>
      <c r="AS53" s="2"/>
      <c r="BA53" s="2"/>
      <c r="BB53" s="2"/>
      <c r="BC53" s="2"/>
    </row>
    <row r="54" spans="1:55" x14ac:dyDescent="0.25">
      <c r="A54" s="158">
        <v>47</v>
      </c>
      <c r="B54" s="155" t="s">
        <v>722</v>
      </c>
      <c r="C54" s="153" t="s">
        <v>610</v>
      </c>
      <c r="D54" s="155" t="s">
        <v>503</v>
      </c>
      <c r="E54" s="155" t="s">
        <v>751</v>
      </c>
      <c r="F54" s="163" t="s">
        <v>202</v>
      </c>
      <c r="G54" s="121" t="s">
        <v>2</v>
      </c>
      <c r="H54" s="156">
        <v>66.09</v>
      </c>
      <c r="I54" s="103"/>
      <c r="J54" s="102">
        <v>1</v>
      </c>
      <c r="K54" s="102"/>
      <c r="L54" s="102"/>
      <c r="M54" s="102">
        <v>1</v>
      </c>
      <c r="N54" s="102">
        <v>1</v>
      </c>
      <c r="O54" s="102"/>
      <c r="P54" s="102">
        <v>1</v>
      </c>
      <c r="Q54" s="103"/>
      <c r="R54" s="122">
        <f>IFERROR(VLOOKUP(G54,'Úklid kategorie'!$E$5:$F$11,2,FALSE),"Není kategorie")</f>
        <v>0</v>
      </c>
      <c r="S54" s="107">
        <f t="shared" si="0"/>
        <v>1752.1692680000001</v>
      </c>
      <c r="T54" s="108">
        <f t="shared" si="1"/>
        <v>0</v>
      </c>
      <c r="U54" s="108">
        <f t="shared" si="2"/>
        <v>0</v>
      </c>
      <c r="V54" s="109">
        <f t="shared" si="3"/>
        <v>0</v>
      </c>
      <c r="W54" s="2"/>
      <c r="AH54" s="2"/>
      <c r="AI54" s="2"/>
      <c r="AJ54" s="2"/>
      <c r="AP54" s="2"/>
      <c r="AQ54" s="2"/>
      <c r="AR54" s="2"/>
      <c r="AS54" s="2"/>
      <c r="BA54" s="2"/>
      <c r="BB54" s="2"/>
      <c r="BC54" s="2"/>
    </row>
    <row r="55" spans="1:55" x14ac:dyDescent="0.25">
      <c r="A55" s="158">
        <v>48</v>
      </c>
      <c r="B55" s="152" t="s">
        <v>723</v>
      </c>
      <c r="C55" s="153" t="s">
        <v>610</v>
      </c>
      <c r="D55" s="152" t="s">
        <v>504</v>
      </c>
      <c r="E55" s="152" t="s">
        <v>739</v>
      </c>
      <c r="F55" s="234" t="s">
        <v>756</v>
      </c>
      <c r="G55" s="121"/>
      <c r="H55" s="150"/>
      <c r="I55" s="103"/>
      <c r="J55" s="103"/>
      <c r="K55" s="103"/>
      <c r="L55" s="103"/>
      <c r="M55" s="103"/>
      <c r="N55" s="103"/>
      <c r="O55" s="103"/>
      <c r="P55" s="103"/>
      <c r="Q55" s="102"/>
      <c r="R55" s="122" t="s">
        <v>1145</v>
      </c>
      <c r="S55" s="107">
        <f t="shared" si="0"/>
        <v>0</v>
      </c>
      <c r="T55" s="108">
        <v>0</v>
      </c>
      <c r="U55" s="108">
        <f t="shared" si="2"/>
        <v>0</v>
      </c>
      <c r="V55" s="109">
        <f t="shared" si="3"/>
        <v>0</v>
      </c>
      <c r="W55" s="2"/>
      <c r="AH55" s="2"/>
      <c r="AI55" s="2"/>
      <c r="AJ55" s="2"/>
      <c r="AQ55" s="2"/>
      <c r="AR55" s="2"/>
      <c r="AS55" s="2"/>
      <c r="BA55" s="2"/>
      <c r="BB55" s="2"/>
      <c r="BC55" s="2"/>
    </row>
    <row r="56" spans="1:55" x14ac:dyDescent="0.25">
      <c r="A56" s="158">
        <v>49</v>
      </c>
      <c r="B56" s="155" t="s">
        <v>724</v>
      </c>
      <c r="C56" s="153" t="s">
        <v>610</v>
      </c>
      <c r="D56" s="155" t="s">
        <v>505</v>
      </c>
      <c r="E56" s="155" t="s">
        <v>740</v>
      </c>
      <c r="F56" s="234" t="s">
        <v>1089</v>
      </c>
      <c r="G56" s="121"/>
      <c r="H56" s="156"/>
      <c r="I56" s="103"/>
      <c r="J56" s="103"/>
      <c r="K56" s="103"/>
      <c r="L56" s="103"/>
      <c r="M56" s="103"/>
      <c r="N56" s="103"/>
      <c r="O56" s="103"/>
      <c r="P56" s="103"/>
      <c r="Q56" s="93"/>
      <c r="R56" s="122" t="s">
        <v>1146</v>
      </c>
      <c r="S56" s="107">
        <f t="shared" si="0"/>
        <v>0</v>
      </c>
      <c r="T56" s="108">
        <v>0</v>
      </c>
      <c r="U56" s="108">
        <f t="shared" si="2"/>
        <v>0</v>
      </c>
      <c r="V56" s="109">
        <f t="shared" si="3"/>
        <v>0</v>
      </c>
      <c r="W56" s="2"/>
      <c r="AH56" s="2"/>
      <c r="AI56" s="2"/>
      <c r="AJ56" s="2"/>
      <c r="AQ56" s="2"/>
      <c r="AR56" s="2"/>
      <c r="AS56" s="2"/>
      <c r="BA56" s="2"/>
      <c r="BB56" s="2"/>
      <c r="BC56" s="2"/>
    </row>
    <row r="57" spans="1:55" x14ac:dyDescent="0.25">
      <c r="A57" s="158">
        <v>50</v>
      </c>
      <c r="B57" s="152" t="s">
        <v>725</v>
      </c>
      <c r="C57" s="153" t="s">
        <v>610</v>
      </c>
      <c r="D57" s="152" t="s">
        <v>506</v>
      </c>
      <c r="E57" s="152" t="s">
        <v>741</v>
      </c>
      <c r="F57" s="163" t="s">
        <v>202</v>
      </c>
      <c r="G57" s="121" t="s">
        <v>2</v>
      </c>
      <c r="H57" s="150">
        <v>5.28</v>
      </c>
      <c r="I57" s="103"/>
      <c r="J57" s="103">
        <v>1</v>
      </c>
      <c r="K57" s="103"/>
      <c r="L57" s="103"/>
      <c r="M57" s="103">
        <v>1</v>
      </c>
      <c r="N57" s="102">
        <v>1</v>
      </c>
      <c r="O57" s="102">
        <v>1</v>
      </c>
      <c r="P57" s="93">
        <v>1</v>
      </c>
      <c r="Q57" s="102"/>
      <c r="R57" s="122">
        <f>IFERROR(VLOOKUP(G57,'Úklid kategorie'!$E$5:$F$11,2,FALSE),"Není kategorie")</f>
        <v>0</v>
      </c>
      <c r="S57" s="107">
        <f t="shared" si="0"/>
        <v>141.74265600000001</v>
      </c>
      <c r="T57" s="108">
        <f t="shared" si="1"/>
        <v>0</v>
      </c>
      <c r="U57" s="108">
        <f t="shared" si="2"/>
        <v>0</v>
      </c>
      <c r="V57" s="109">
        <f t="shared" si="3"/>
        <v>0</v>
      </c>
      <c r="W57" s="2"/>
      <c r="AQ57" s="2"/>
      <c r="AR57" s="2"/>
      <c r="AS57" s="2"/>
      <c r="BA57" s="2"/>
      <c r="BB57" s="2"/>
      <c r="BC57" s="2"/>
    </row>
    <row r="58" spans="1:55" x14ac:dyDescent="0.25">
      <c r="A58" s="158">
        <v>51</v>
      </c>
      <c r="B58" s="155" t="s">
        <v>726</v>
      </c>
      <c r="C58" s="153" t="s">
        <v>610</v>
      </c>
      <c r="D58" s="155" t="s">
        <v>507</v>
      </c>
      <c r="E58" s="155" t="s">
        <v>742</v>
      </c>
      <c r="F58" s="163" t="s">
        <v>202</v>
      </c>
      <c r="G58" s="121" t="s">
        <v>3</v>
      </c>
      <c r="H58" s="156">
        <v>4.3600000000000003</v>
      </c>
      <c r="I58" s="103"/>
      <c r="J58" s="102">
        <v>1</v>
      </c>
      <c r="K58" s="102"/>
      <c r="L58" s="102"/>
      <c r="M58" s="102">
        <v>1</v>
      </c>
      <c r="N58" s="102">
        <v>1</v>
      </c>
      <c r="O58" s="102"/>
      <c r="P58" s="102">
        <v>1</v>
      </c>
      <c r="Q58" s="104"/>
      <c r="R58" s="122">
        <f>IFERROR(VLOOKUP(G58,'Úklid kategorie'!$E$5:$F$11,2,FALSE),"Není kategorie")</f>
        <v>0</v>
      </c>
      <c r="S58" s="107">
        <f t="shared" si="0"/>
        <v>115.59173866666669</v>
      </c>
      <c r="T58" s="108">
        <f t="shared" si="1"/>
        <v>0</v>
      </c>
      <c r="U58" s="108">
        <f t="shared" si="2"/>
        <v>0</v>
      </c>
      <c r="V58" s="109">
        <f t="shared" si="3"/>
        <v>0</v>
      </c>
      <c r="W58" s="2"/>
      <c r="AQ58" s="2"/>
      <c r="AR58" s="2"/>
      <c r="AS58" s="2"/>
      <c r="BA58" s="2"/>
      <c r="BB58" s="2"/>
      <c r="BC58" s="2"/>
    </row>
    <row r="59" spans="1:55" x14ac:dyDescent="0.25">
      <c r="A59" s="158">
        <v>52</v>
      </c>
      <c r="B59" s="152" t="s">
        <v>727</v>
      </c>
      <c r="C59" s="153" t="s">
        <v>610</v>
      </c>
      <c r="D59" s="152" t="s">
        <v>508</v>
      </c>
      <c r="E59" s="152" t="s">
        <v>743</v>
      </c>
      <c r="F59" s="163" t="s">
        <v>202</v>
      </c>
      <c r="G59" s="121" t="s">
        <v>3</v>
      </c>
      <c r="H59" s="150">
        <v>4.17</v>
      </c>
      <c r="I59" s="103"/>
      <c r="J59" s="102">
        <v>1</v>
      </c>
      <c r="K59" s="102"/>
      <c r="L59" s="102"/>
      <c r="M59" s="102">
        <v>1</v>
      </c>
      <c r="N59" s="102">
        <v>1</v>
      </c>
      <c r="O59" s="102"/>
      <c r="P59" s="102">
        <v>1</v>
      </c>
      <c r="Q59" s="90"/>
      <c r="R59" s="122">
        <f>IFERROR(VLOOKUP(G59,'Úklid kategorie'!$E$5:$F$11,2,FALSE),"Není kategorie")</f>
        <v>0</v>
      </c>
      <c r="S59" s="107">
        <f t="shared" si="0"/>
        <v>110.55448399999999</v>
      </c>
      <c r="T59" s="108">
        <f t="shared" si="1"/>
        <v>0</v>
      </c>
      <c r="U59" s="108">
        <f t="shared" si="2"/>
        <v>0</v>
      </c>
      <c r="V59" s="109">
        <f t="shared" si="3"/>
        <v>0</v>
      </c>
      <c r="W59" s="2"/>
      <c r="AQ59" s="2"/>
      <c r="AR59" s="2"/>
      <c r="AS59" s="2"/>
      <c r="BA59" s="2"/>
      <c r="BB59" s="2"/>
      <c r="BC59" s="2"/>
    </row>
    <row r="60" spans="1:55" x14ac:dyDescent="0.25">
      <c r="A60" s="158">
        <v>53</v>
      </c>
      <c r="B60" s="155" t="s">
        <v>728</v>
      </c>
      <c r="C60" s="153" t="s">
        <v>610</v>
      </c>
      <c r="D60" s="155" t="s">
        <v>509</v>
      </c>
      <c r="E60" s="155" t="s">
        <v>744</v>
      </c>
      <c r="F60" s="163" t="s">
        <v>202</v>
      </c>
      <c r="G60" s="121" t="s">
        <v>3</v>
      </c>
      <c r="H60" s="156">
        <v>3.21</v>
      </c>
      <c r="I60" s="103"/>
      <c r="J60" s="102">
        <v>1</v>
      </c>
      <c r="K60" s="102"/>
      <c r="L60" s="102"/>
      <c r="M60" s="102">
        <v>1</v>
      </c>
      <c r="N60" s="102">
        <v>1</v>
      </c>
      <c r="O60" s="102"/>
      <c r="P60" s="102">
        <v>1</v>
      </c>
      <c r="Q60" s="93"/>
      <c r="R60" s="122">
        <f>IFERROR(VLOOKUP(G60,'Úklid kategorie'!$E$5:$F$11,2,FALSE),"Není kategorie")</f>
        <v>0</v>
      </c>
      <c r="S60" s="107">
        <f t="shared" si="0"/>
        <v>85.10309199999999</v>
      </c>
      <c r="T60" s="108">
        <f t="shared" si="1"/>
        <v>0</v>
      </c>
      <c r="U60" s="108">
        <f t="shared" si="2"/>
        <v>0</v>
      </c>
      <c r="V60" s="109">
        <f t="shared" si="3"/>
        <v>0</v>
      </c>
      <c r="W60" s="2"/>
      <c r="AH60" s="2"/>
      <c r="AI60" s="2"/>
      <c r="AJ60" s="2"/>
      <c r="AQ60" s="2"/>
      <c r="AR60" s="2"/>
      <c r="AS60" s="2"/>
      <c r="BA60" s="2"/>
      <c r="BB60" s="2"/>
      <c r="BC60" s="2"/>
    </row>
    <row r="61" spans="1:55" x14ac:dyDescent="0.25">
      <c r="A61" s="158">
        <v>54</v>
      </c>
      <c r="B61" s="152" t="s">
        <v>729</v>
      </c>
      <c r="C61" s="153" t="s">
        <v>610</v>
      </c>
      <c r="D61" s="152" t="s">
        <v>510</v>
      </c>
      <c r="E61" s="152" t="s">
        <v>755</v>
      </c>
      <c r="F61" s="163" t="s">
        <v>202</v>
      </c>
      <c r="G61" s="121" t="s">
        <v>3</v>
      </c>
      <c r="H61" s="150">
        <v>4.47</v>
      </c>
      <c r="I61" s="90"/>
      <c r="J61" s="102">
        <v>1</v>
      </c>
      <c r="K61" s="102"/>
      <c r="L61" s="102"/>
      <c r="M61" s="102">
        <v>1</v>
      </c>
      <c r="N61" s="102">
        <v>1</v>
      </c>
      <c r="O61" s="102"/>
      <c r="P61" s="102">
        <v>1</v>
      </c>
      <c r="Q61" s="90"/>
      <c r="R61" s="122">
        <f>IFERROR(VLOOKUP(G61,'Úklid kategorie'!$E$5:$F$11,2,FALSE),"Není kategorie")</f>
        <v>0</v>
      </c>
      <c r="S61" s="107">
        <f t="shared" si="0"/>
        <v>118.508044</v>
      </c>
      <c r="T61" s="108">
        <f t="shared" si="1"/>
        <v>0</v>
      </c>
      <c r="U61" s="108">
        <f t="shared" si="2"/>
        <v>0</v>
      </c>
      <c r="V61" s="109">
        <f t="shared" si="3"/>
        <v>0</v>
      </c>
      <c r="W61" s="2"/>
      <c r="AH61" s="2"/>
      <c r="AI61" s="2"/>
      <c r="AJ61" s="2"/>
      <c r="AQ61" s="2"/>
      <c r="AR61" s="2"/>
      <c r="AS61" s="2"/>
      <c r="BA61" s="2"/>
      <c r="BB61" s="2"/>
      <c r="BC61" s="2"/>
    </row>
    <row r="62" spans="1:55" x14ac:dyDescent="0.25">
      <c r="A62" s="158">
        <v>55</v>
      </c>
      <c r="B62" s="155" t="s">
        <v>730</v>
      </c>
      <c r="C62" s="153" t="s">
        <v>610</v>
      </c>
      <c r="D62" s="155" t="s">
        <v>511</v>
      </c>
      <c r="E62" s="155" t="s">
        <v>1142</v>
      </c>
      <c r="F62" s="163" t="s">
        <v>202</v>
      </c>
      <c r="G62" s="121" t="s">
        <v>3</v>
      </c>
      <c r="H62" s="156">
        <v>2.37</v>
      </c>
      <c r="I62" s="102"/>
      <c r="J62" s="102">
        <v>1</v>
      </c>
      <c r="K62" s="102"/>
      <c r="L62" s="102"/>
      <c r="M62" s="102">
        <v>1</v>
      </c>
      <c r="N62" s="102">
        <v>1</v>
      </c>
      <c r="O62" s="102"/>
      <c r="P62" s="93">
        <v>1</v>
      </c>
      <c r="Q62" s="102"/>
      <c r="R62" s="122">
        <f>IFERROR(VLOOKUP(G62,'Úklid kategorie'!$E$5:$F$11,2,FALSE),"Není kategorie")</f>
        <v>0</v>
      </c>
      <c r="S62" s="107">
        <f t="shared" si="0"/>
        <v>62.833124000000005</v>
      </c>
      <c r="T62" s="108">
        <f t="shared" si="1"/>
        <v>0</v>
      </c>
      <c r="U62" s="108">
        <f t="shared" si="2"/>
        <v>0</v>
      </c>
      <c r="V62" s="109">
        <f t="shared" si="3"/>
        <v>0</v>
      </c>
      <c r="W62" s="2"/>
      <c r="AQ62" s="2"/>
      <c r="AR62" s="2"/>
      <c r="AS62" s="2"/>
      <c r="BA62" s="2"/>
      <c r="BB62" s="2"/>
      <c r="BC62" s="2"/>
    </row>
    <row r="63" spans="1:55" x14ac:dyDescent="0.25">
      <c r="A63" s="158">
        <v>56</v>
      </c>
      <c r="B63" s="152" t="s">
        <v>731</v>
      </c>
      <c r="C63" s="153" t="s">
        <v>610</v>
      </c>
      <c r="D63" s="152" t="s">
        <v>512</v>
      </c>
      <c r="E63" s="152" t="s">
        <v>747</v>
      </c>
      <c r="F63" s="163" t="s">
        <v>202</v>
      </c>
      <c r="G63" s="121" t="s">
        <v>3</v>
      </c>
      <c r="H63" s="150">
        <v>4.8899999999999997</v>
      </c>
      <c r="I63" s="102"/>
      <c r="J63" s="102">
        <v>1</v>
      </c>
      <c r="K63" s="102"/>
      <c r="L63" s="102"/>
      <c r="M63" s="102">
        <v>1</v>
      </c>
      <c r="N63" s="102">
        <v>1</v>
      </c>
      <c r="O63" s="102"/>
      <c r="P63" s="102">
        <v>1</v>
      </c>
      <c r="Q63" s="90"/>
      <c r="R63" s="122">
        <f>IFERROR(VLOOKUP(G63,'Úklid kategorie'!$E$5:$F$11,2,FALSE),"Není kategorie")</f>
        <v>0</v>
      </c>
      <c r="S63" s="107">
        <f t="shared" si="0"/>
        <v>129.64302799999999</v>
      </c>
      <c r="T63" s="108">
        <f t="shared" si="1"/>
        <v>0</v>
      </c>
      <c r="U63" s="108">
        <f t="shared" si="2"/>
        <v>0</v>
      </c>
      <c r="V63" s="109">
        <f t="shared" si="3"/>
        <v>0</v>
      </c>
      <c r="W63" s="2"/>
      <c r="AH63" s="2"/>
      <c r="AI63" s="2"/>
      <c r="AJ63" s="2"/>
      <c r="AQ63" s="2"/>
      <c r="AR63" s="2"/>
      <c r="AS63" s="2"/>
      <c r="BA63" s="2"/>
      <c r="BB63" s="2"/>
      <c r="BC63" s="2"/>
    </row>
    <row r="64" spans="1:55" ht="15.75" thickBot="1" x14ac:dyDescent="0.3">
      <c r="A64" s="158">
        <v>57</v>
      </c>
      <c r="B64" s="155" t="s">
        <v>732</v>
      </c>
      <c r="C64" s="153" t="s">
        <v>610</v>
      </c>
      <c r="D64" s="155" t="s">
        <v>513</v>
      </c>
      <c r="E64" s="155" t="s">
        <v>748</v>
      </c>
      <c r="F64" s="163" t="s">
        <v>202</v>
      </c>
      <c r="G64" s="121" t="s">
        <v>3</v>
      </c>
      <c r="H64" s="156">
        <v>3.78</v>
      </c>
      <c r="I64" s="103"/>
      <c r="J64" s="102">
        <v>1</v>
      </c>
      <c r="K64" s="102"/>
      <c r="L64" s="102"/>
      <c r="M64" s="102">
        <v>1</v>
      </c>
      <c r="N64" s="102">
        <v>1</v>
      </c>
      <c r="O64" s="102"/>
      <c r="P64" s="102">
        <v>1</v>
      </c>
      <c r="Q64" s="103"/>
      <c r="R64" s="122">
        <f>IFERROR(VLOOKUP(G64,'Úklid kategorie'!$E$5:$F$11,2,FALSE),"Není kategorie")</f>
        <v>0</v>
      </c>
      <c r="S64" s="107">
        <f t="shared" si="0"/>
        <v>100.214856</v>
      </c>
      <c r="T64" s="108">
        <f t="shared" si="1"/>
        <v>0</v>
      </c>
      <c r="U64" s="108">
        <f t="shared" si="2"/>
        <v>0</v>
      </c>
      <c r="V64" s="109">
        <f t="shared" si="3"/>
        <v>0</v>
      </c>
      <c r="W64" s="2"/>
      <c r="AH64" s="2"/>
      <c r="AI64" s="2"/>
      <c r="AJ64" s="2"/>
      <c r="AQ64" s="2"/>
      <c r="AR64" s="2"/>
      <c r="AS64" s="2"/>
      <c r="BA64" s="2"/>
      <c r="BB64" s="2"/>
      <c r="BC64" s="2"/>
    </row>
    <row r="65" spans="1:26" ht="15.75" thickBot="1" x14ac:dyDescent="0.3">
      <c r="A65" s="110"/>
      <c r="B65" s="111"/>
      <c r="C65" s="111"/>
      <c r="D65" s="111"/>
      <c r="E65" s="111"/>
      <c r="F65" s="112"/>
      <c r="G65" s="121"/>
      <c r="H65" s="114"/>
      <c r="I65" s="52"/>
      <c r="J65" s="52"/>
      <c r="K65" s="52"/>
      <c r="L65" s="52"/>
      <c r="M65" s="52"/>
      <c r="N65" s="52"/>
      <c r="O65" s="52"/>
      <c r="P65" s="52"/>
      <c r="Q65" s="52"/>
      <c r="R65" s="53"/>
      <c r="S65" s="72">
        <f>SUM(S8:S64)</f>
        <v>16449.694506666667</v>
      </c>
      <c r="T65" s="54"/>
      <c r="U65" s="54"/>
      <c r="V65" s="55"/>
    </row>
    <row r="66" spans="1:26" ht="21.75" thickBot="1" x14ac:dyDescent="0.4">
      <c r="A66" s="25"/>
      <c r="B66" s="26"/>
      <c r="C66" s="26"/>
      <c r="D66" s="26"/>
      <c r="E66" s="26"/>
      <c r="G66" s="121"/>
      <c r="I66" s="29"/>
      <c r="J66" s="29"/>
      <c r="K66" s="29"/>
      <c r="L66" s="29"/>
      <c r="M66" s="29"/>
      <c r="N66" s="29"/>
      <c r="O66" s="29"/>
      <c r="P66" s="29"/>
      <c r="Q66" s="29"/>
      <c r="R66" s="336" t="s">
        <v>55</v>
      </c>
      <c r="S66" s="337"/>
      <c r="T66" s="338"/>
      <c r="U66" s="34">
        <f>SUM(U8:U65)</f>
        <v>0</v>
      </c>
      <c r="V66" s="35">
        <f>SUM(V8:V65)</f>
        <v>0</v>
      </c>
    </row>
    <row r="67" spans="1:26" ht="21" x14ac:dyDescent="0.35">
      <c r="A67" s="73"/>
      <c r="B67" s="74"/>
      <c r="C67" s="74"/>
      <c r="D67" s="74"/>
      <c r="E67" s="74"/>
      <c r="F67" s="75"/>
      <c r="G67" s="76"/>
      <c r="H67" s="77"/>
      <c r="I67" s="78"/>
      <c r="J67" s="78"/>
      <c r="K67" s="78"/>
      <c r="L67" s="78"/>
      <c r="M67" s="78"/>
      <c r="N67" s="78"/>
      <c r="O67" s="78"/>
      <c r="P67" s="78"/>
      <c r="Q67" s="78"/>
      <c r="R67" s="79"/>
      <c r="S67" s="79"/>
      <c r="T67" s="79"/>
      <c r="U67" s="80"/>
      <c r="V67" s="81"/>
    </row>
    <row r="68" spans="1:26" ht="21.75" thickBot="1" x14ac:dyDescent="0.4">
      <c r="A68" s="25"/>
      <c r="B68" s="26"/>
      <c r="C68" s="26"/>
      <c r="D68" s="26"/>
      <c r="E68" s="26"/>
      <c r="G68" s="27"/>
      <c r="I68" s="29"/>
      <c r="J68" s="29"/>
      <c r="K68" s="29"/>
      <c r="L68" s="29"/>
      <c r="M68" s="29"/>
      <c r="N68" s="29"/>
      <c r="O68" s="29"/>
      <c r="P68" s="29"/>
      <c r="Q68" s="29"/>
      <c r="R68" s="70"/>
      <c r="S68" s="70"/>
      <c r="T68" s="70"/>
      <c r="U68" s="69"/>
      <c r="V68" s="71"/>
    </row>
    <row r="69" spans="1:26" ht="44.25" customHeight="1" thickBot="1" x14ac:dyDescent="0.4">
      <c r="A69" s="306" t="s">
        <v>72</v>
      </c>
      <c r="B69" s="307"/>
      <c r="C69" s="307"/>
      <c r="D69" s="307"/>
      <c r="E69" s="307"/>
      <c r="F69" s="308"/>
      <c r="G69" s="309" t="s">
        <v>49</v>
      </c>
      <c r="H69" s="310"/>
      <c r="I69" s="310"/>
      <c r="J69" s="310"/>
      <c r="K69" s="310"/>
      <c r="L69" s="310"/>
      <c r="M69" s="310"/>
      <c r="N69" s="310"/>
      <c r="O69" s="310"/>
      <c r="P69" s="310"/>
      <c r="Q69" s="310"/>
      <c r="R69" s="310"/>
      <c r="S69" s="310"/>
      <c r="T69" s="310"/>
      <c r="U69" s="310"/>
      <c r="V69" s="311"/>
    </row>
    <row r="70" spans="1:26" x14ac:dyDescent="0.25">
      <c r="A70" s="312" t="s">
        <v>26</v>
      </c>
      <c r="B70" s="314" t="s">
        <v>21</v>
      </c>
      <c r="C70" s="300" t="s">
        <v>22</v>
      </c>
      <c r="D70" s="316" t="s">
        <v>23</v>
      </c>
      <c r="E70" s="300" t="s">
        <v>73</v>
      </c>
      <c r="F70" s="318"/>
      <c r="G70" s="300" t="s">
        <v>1</v>
      </c>
      <c r="H70" s="300" t="s">
        <v>111</v>
      </c>
      <c r="I70" s="300" t="s">
        <v>8</v>
      </c>
      <c r="J70" s="300"/>
      <c r="K70" s="300"/>
      <c r="L70" s="300"/>
      <c r="M70" s="300"/>
      <c r="N70" s="300"/>
      <c r="O70" s="300"/>
      <c r="P70" s="300"/>
      <c r="Q70" s="321"/>
      <c r="R70" s="322" t="s">
        <v>43</v>
      </c>
      <c r="S70" s="325"/>
      <c r="T70" s="300"/>
      <c r="U70" s="303" t="s">
        <v>75</v>
      </c>
      <c r="V70" s="332" t="s">
        <v>77</v>
      </c>
    </row>
    <row r="71" spans="1:26" x14ac:dyDescent="0.25">
      <c r="A71" s="313"/>
      <c r="B71" s="315"/>
      <c r="C71" s="301"/>
      <c r="D71" s="317"/>
      <c r="E71" s="301"/>
      <c r="F71" s="319"/>
      <c r="G71" s="301"/>
      <c r="H71" s="301"/>
      <c r="I71" s="335" t="s">
        <v>10</v>
      </c>
      <c r="J71" s="335"/>
      <c r="K71" s="335" t="s">
        <v>11</v>
      </c>
      <c r="L71" s="335"/>
      <c r="M71" s="301" t="s">
        <v>12</v>
      </c>
      <c r="N71" s="301" t="s">
        <v>13</v>
      </c>
      <c r="O71" s="328" t="s">
        <v>14</v>
      </c>
      <c r="P71" s="328" t="s">
        <v>15</v>
      </c>
      <c r="Q71" s="330" t="s">
        <v>16</v>
      </c>
      <c r="R71" s="323"/>
      <c r="S71" s="326"/>
      <c r="T71" s="301"/>
      <c r="U71" s="304"/>
      <c r="V71" s="333"/>
    </row>
    <row r="72" spans="1:26" ht="15.75" thickBot="1" x14ac:dyDescent="0.3">
      <c r="A72" s="313"/>
      <c r="B72" s="315"/>
      <c r="C72" s="302"/>
      <c r="D72" s="317"/>
      <c r="E72" s="302"/>
      <c r="F72" s="320"/>
      <c r="G72" s="302"/>
      <c r="H72" s="302"/>
      <c r="I72" s="15" t="s">
        <v>17</v>
      </c>
      <c r="J72" s="15" t="s">
        <v>18</v>
      </c>
      <c r="K72" s="16" t="s">
        <v>19</v>
      </c>
      <c r="L72" s="16" t="s">
        <v>20</v>
      </c>
      <c r="M72" s="302"/>
      <c r="N72" s="302"/>
      <c r="O72" s="329"/>
      <c r="P72" s="329"/>
      <c r="Q72" s="331"/>
      <c r="R72" s="324"/>
      <c r="S72" s="327"/>
      <c r="T72" s="302"/>
      <c r="U72" s="305"/>
      <c r="V72" s="334"/>
    </row>
    <row r="73" spans="1:26" s="67" customFormat="1" ht="15.75" thickBot="1" x14ac:dyDescent="0.3">
      <c r="A73" s="84">
        <v>1</v>
      </c>
      <c r="B73" s="85" t="s">
        <v>1150</v>
      </c>
      <c r="C73" s="296" t="s">
        <v>88</v>
      </c>
      <c r="D73" s="296"/>
      <c r="E73" s="296"/>
      <c r="F73" s="296"/>
      <c r="G73" s="85" t="s">
        <v>112</v>
      </c>
      <c r="H73" s="137"/>
      <c r="I73" s="86"/>
      <c r="J73" s="86"/>
      <c r="K73" s="86"/>
      <c r="L73" s="86"/>
      <c r="M73" s="86"/>
      <c r="N73" s="86"/>
      <c r="O73" s="86"/>
      <c r="P73" s="86"/>
      <c r="Q73" s="86">
        <v>1</v>
      </c>
      <c r="R73" s="89">
        <f>'Úklid kategorie'!$F$17</f>
        <v>0</v>
      </c>
      <c r="S73" s="87"/>
      <c r="T73" s="87"/>
      <c r="U73" s="87">
        <f>H73*R73</f>
        <v>0</v>
      </c>
      <c r="V73" s="88">
        <f>U73*3</f>
        <v>0</v>
      </c>
      <c r="W73"/>
      <c r="X73"/>
      <c r="Y73"/>
      <c r="Z73"/>
    </row>
    <row r="74" spans="1:26" s="67" customFormat="1" ht="16.899999999999999" hidden="1" customHeight="1" thickBot="1" x14ac:dyDescent="0.3">
      <c r="A74" s="84">
        <v>2</v>
      </c>
      <c r="B74" s="85" t="s">
        <v>87</v>
      </c>
      <c r="C74" s="296" t="s">
        <v>91</v>
      </c>
      <c r="D74" s="296"/>
      <c r="E74" s="296"/>
      <c r="F74" s="296"/>
      <c r="G74" s="85" t="s">
        <v>82</v>
      </c>
      <c r="H74" s="106"/>
      <c r="I74" s="86"/>
      <c r="J74" s="86"/>
      <c r="K74" s="86"/>
      <c r="L74" s="86"/>
      <c r="M74" s="86"/>
      <c r="N74" s="86"/>
      <c r="O74" s="86"/>
      <c r="P74" s="86"/>
      <c r="Q74" s="86">
        <v>1</v>
      </c>
      <c r="R74" s="89"/>
      <c r="S74" s="87"/>
      <c r="T74" s="87"/>
      <c r="U74" s="87">
        <f>H74*R74</f>
        <v>0</v>
      </c>
      <c r="V74" s="88">
        <f>U74*3</f>
        <v>0</v>
      </c>
      <c r="W74"/>
      <c r="X74"/>
      <c r="Y74"/>
      <c r="Z74"/>
    </row>
    <row r="75" spans="1:26" ht="21.75" thickBot="1" x14ac:dyDescent="0.4">
      <c r="R75" s="297" t="s">
        <v>74</v>
      </c>
      <c r="S75" s="298"/>
      <c r="T75" s="299"/>
      <c r="U75" s="68">
        <f>SUM(U73:U74)</f>
        <v>0</v>
      </c>
      <c r="V75" s="33">
        <f>SUM(V73:V74)</f>
        <v>0</v>
      </c>
      <c r="W75" s="67"/>
      <c r="X75" s="67"/>
      <c r="Y75" s="67"/>
      <c r="Z75" s="67"/>
    </row>
    <row r="76" spans="1:26" ht="21" x14ac:dyDescent="0.35">
      <c r="A76" s="25"/>
      <c r="B76" s="26"/>
      <c r="C76" s="26"/>
      <c r="D76" s="26"/>
      <c r="E76" s="26"/>
      <c r="F76" s="26"/>
      <c r="G76" s="27"/>
      <c r="H76" s="28"/>
      <c r="I76" s="29"/>
      <c r="J76" s="29"/>
      <c r="K76" s="29"/>
      <c r="L76" s="29"/>
      <c r="M76" s="29"/>
      <c r="N76" s="29"/>
      <c r="O76" s="29"/>
      <c r="P76" s="29"/>
      <c r="Q76" s="29"/>
      <c r="R76" s="30"/>
      <c r="S76" s="30"/>
      <c r="T76" s="30"/>
      <c r="U76" s="31"/>
      <c r="V76" s="32"/>
    </row>
    <row r="77" spans="1:26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8"/>
      <c r="K77" s="18"/>
      <c r="L77" s="18"/>
      <c r="M77" s="18"/>
      <c r="N77" s="18"/>
      <c r="O77" s="18"/>
      <c r="P77" s="18"/>
      <c r="Q77" s="18"/>
      <c r="R77" s="19"/>
      <c r="S77" s="20"/>
      <c r="T77" s="21"/>
      <c r="U77" s="22"/>
      <c r="V77" s="18"/>
    </row>
    <row r="78" spans="1:26" x14ac:dyDescent="0.25">
      <c r="A78" s="6"/>
      <c r="B78" s="6"/>
      <c r="C78" s="6"/>
      <c r="D78" s="6"/>
      <c r="E78" s="6"/>
      <c r="F78" s="6"/>
      <c r="G78" s="6"/>
      <c r="H78" s="6"/>
      <c r="I78" s="6"/>
      <c r="R78" s="2"/>
      <c r="T78" s="10"/>
      <c r="U78" s="11"/>
    </row>
    <row r="79" spans="1:26" x14ac:dyDescent="0.25">
      <c r="E79" s="7"/>
      <c r="M79" s="7"/>
      <c r="R79" s="4"/>
      <c r="S79" s="12"/>
      <c r="T79" s="12"/>
      <c r="U79" s="5"/>
    </row>
    <row r="80" spans="1:26" x14ac:dyDescent="0.25">
      <c r="D80" s="8"/>
      <c r="Q80" s="6"/>
      <c r="R80" s="4"/>
      <c r="S80" s="3"/>
      <c r="T80" s="3"/>
      <c r="U80" s="9"/>
    </row>
    <row r="81" spans="4:22" x14ac:dyDescent="0.25">
      <c r="D81" s="18"/>
      <c r="E81" s="18"/>
      <c r="F81" s="18"/>
      <c r="G81" s="23"/>
      <c r="H81" s="20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0"/>
      <c r="T81" s="18"/>
      <c r="U81" s="24"/>
      <c r="V81" s="18"/>
    </row>
    <row r="82" spans="4:22" x14ac:dyDescent="0.25">
      <c r="D82" s="346" t="s">
        <v>54</v>
      </c>
      <c r="E82" s="346"/>
      <c r="F82" s="346"/>
      <c r="G82" s="346"/>
      <c r="U82" s="4"/>
    </row>
    <row r="83" spans="4:22" x14ac:dyDescent="0.25">
      <c r="D83" s="2"/>
      <c r="E83" s="339"/>
      <c r="F83" s="339"/>
      <c r="G83" t="s">
        <v>48</v>
      </c>
      <c r="U83" s="4"/>
    </row>
    <row r="84" spans="4:22" x14ac:dyDescent="0.25">
      <c r="D84" s="2" t="s">
        <v>2</v>
      </c>
      <c r="E84">
        <f>365/12</f>
        <v>30.416666666666668</v>
      </c>
      <c r="F84" s="14">
        <v>30.416699999999999</v>
      </c>
      <c r="G84" t="s">
        <v>44</v>
      </c>
      <c r="U84" s="4"/>
    </row>
    <row r="85" spans="4:22" x14ac:dyDescent="0.25">
      <c r="D85" s="2" t="s">
        <v>27</v>
      </c>
      <c r="E85">
        <f>53/12</f>
        <v>4.416666666666667</v>
      </c>
      <c r="F85" s="14">
        <v>4.3452000000000002</v>
      </c>
      <c r="G85" t="s">
        <v>45</v>
      </c>
      <c r="U85" s="4"/>
    </row>
    <row r="86" spans="4:22" x14ac:dyDescent="0.25">
      <c r="D86" s="2" t="s">
        <v>28</v>
      </c>
      <c r="E86">
        <f>52/12</f>
        <v>4.333333333333333</v>
      </c>
      <c r="F86" s="14">
        <v>4.3452000000000002</v>
      </c>
      <c r="G86" t="s">
        <v>46</v>
      </c>
      <c r="U86" s="4"/>
    </row>
    <row r="87" spans="4:22" x14ac:dyDescent="0.25">
      <c r="D87" s="2" t="s">
        <v>13</v>
      </c>
      <c r="E87">
        <f>53/12</f>
        <v>4.416666666666667</v>
      </c>
      <c r="F87" s="14">
        <v>4.3452000000000002</v>
      </c>
      <c r="G87" t="s">
        <v>47</v>
      </c>
    </row>
    <row r="89" spans="4:22" x14ac:dyDescent="0.25">
      <c r="D89" s="18"/>
      <c r="E89" s="18"/>
      <c r="F89" s="18"/>
      <c r="G89" s="23"/>
      <c r="H89" s="20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20"/>
      <c r="T89" s="18"/>
      <c r="U89" s="18"/>
      <c r="V89" s="18"/>
    </row>
  </sheetData>
  <autoFilter ref="A7:V66" xr:uid="{00000000-0009-0000-0000-000004000000}"/>
  <mergeCells count="52">
    <mergeCell ref="C73:F73"/>
    <mergeCell ref="C74:F74"/>
    <mergeCell ref="R75:T75"/>
    <mergeCell ref="D82:G82"/>
    <mergeCell ref="E83:F83"/>
    <mergeCell ref="R70:R72"/>
    <mergeCell ref="S70:S72"/>
    <mergeCell ref="U70:U72"/>
    <mergeCell ref="V70:V72"/>
    <mergeCell ref="I71:J71"/>
    <mergeCell ref="K71:L71"/>
    <mergeCell ref="M71:M72"/>
    <mergeCell ref="N71:N72"/>
    <mergeCell ref="O71:O72"/>
    <mergeCell ref="P71:P72"/>
    <mergeCell ref="Q71:Q72"/>
    <mergeCell ref="T70:T72"/>
    <mergeCell ref="A70:A72"/>
    <mergeCell ref="B70:B72"/>
    <mergeCell ref="C70:C72"/>
    <mergeCell ref="D70:D72"/>
    <mergeCell ref="E70:E72"/>
    <mergeCell ref="R66:T66"/>
    <mergeCell ref="A69:F69"/>
    <mergeCell ref="G69:V69"/>
    <mergeCell ref="V4:V6"/>
    <mergeCell ref="K5:L5"/>
    <mergeCell ref="M5:M6"/>
    <mergeCell ref="N5:N6"/>
    <mergeCell ref="F70:F72"/>
    <mergeCell ref="O5:O6"/>
    <mergeCell ref="G70:G72"/>
    <mergeCell ref="H70:H72"/>
    <mergeCell ref="I70:Q70"/>
    <mergeCell ref="P5:P6"/>
    <mergeCell ref="Q5:Q6"/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G123"/>
  <sheetViews>
    <sheetView topLeftCell="C62" zoomScaleNormal="100" zoomScaleSheetLayoutView="70" workbookViewId="0">
      <selection activeCell="R15" sqref="R15"/>
    </sheetView>
  </sheetViews>
  <sheetFormatPr defaultRowHeight="15" x14ac:dyDescent="0.25"/>
  <cols>
    <col min="1" max="1" width="8.85546875" style="3"/>
    <col min="2" max="2" width="10.28515625" bestFit="1" customWidth="1"/>
    <col min="3" max="3" width="13.7109375" customWidth="1"/>
    <col min="4" max="4" width="10.5703125" customWidth="1"/>
    <col min="5" max="5" width="35" customWidth="1"/>
    <col min="6" max="6" width="20.28515625" customWidth="1"/>
    <col min="7" max="7" width="9.5703125" style="3" bestFit="1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20.7109375" bestFit="1" customWidth="1"/>
    <col min="19" max="19" width="15.85546875" style="4" bestFit="1" customWidth="1"/>
    <col min="20" max="20" width="15.7109375" customWidth="1"/>
    <col min="21" max="21" width="20.5703125" customWidth="1"/>
    <col min="22" max="22" width="19.42578125" bestFit="1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/>
      <c r="B2" s="116"/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58">
        <v>1</v>
      </c>
      <c r="B8" s="159" t="s">
        <v>759</v>
      </c>
      <c r="C8" s="153" t="s">
        <v>607</v>
      </c>
      <c r="D8" s="159" t="s">
        <v>417</v>
      </c>
      <c r="E8" s="159" t="s">
        <v>204</v>
      </c>
      <c r="F8" s="163" t="s">
        <v>219</v>
      </c>
      <c r="G8" s="121" t="s">
        <v>6</v>
      </c>
      <c r="H8" s="259">
        <v>250.18</v>
      </c>
      <c r="I8" s="102"/>
      <c r="J8" s="102">
        <v>1</v>
      </c>
      <c r="K8" s="102"/>
      <c r="L8" s="102"/>
      <c r="M8" s="102">
        <v>1</v>
      </c>
      <c r="N8" s="102">
        <v>1</v>
      </c>
      <c r="O8" s="102">
        <v>1</v>
      </c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6716.1321360000002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58">
        <v>2</v>
      </c>
      <c r="B9" s="160" t="s">
        <v>760</v>
      </c>
      <c r="C9" s="153" t="s">
        <v>607</v>
      </c>
      <c r="D9" s="160" t="s">
        <v>418</v>
      </c>
      <c r="E9" s="160" t="s">
        <v>205</v>
      </c>
      <c r="F9" s="234"/>
      <c r="G9" s="121"/>
      <c r="H9" s="260">
        <v>10.43</v>
      </c>
      <c r="I9" s="102"/>
      <c r="J9" s="103"/>
      <c r="K9" s="103"/>
      <c r="L9" s="103"/>
      <c r="M9" s="103"/>
      <c r="N9" s="103"/>
      <c r="O9" s="103"/>
      <c r="P9" s="103"/>
      <c r="Q9" s="103"/>
      <c r="R9" s="122" t="s">
        <v>1145</v>
      </c>
      <c r="S9" s="107">
        <v>0</v>
      </c>
      <c r="T9" s="108">
        <v>0</v>
      </c>
      <c r="U9" s="108">
        <f t="shared" ref="U9:U72" si="0">T9*12</f>
        <v>0</v>
      </c>
      <c r="V9" s="109">
        <f t="shared" ref="V9:V72" si="1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58">
        <v>3</v>
      </c>
      <c r="B10" s="159" t="s">
        <v>761</v>
      </c>
      <c r="C10" s="153" t="s">
        <v>607</v>
      </c>
      <c r="D10" s="159" t="s">
        <v>419</v>
      </c>
      <c r="E10" s="159" t="s">
        <v>204</v>
      </c>
      <c r="F10" s="163" t="s">
        <v>219</v>
      </c>
      <c r="G10" s="121" t="s">
        <v>6</v>
      </c>
      <c r="H10" s="259">
        <v>38.99</v>
      </c>
      <c r="I10" s="102"/>
      <c r="J10" s="102">
        <v>1</v>
      </c>
      <c r="K10" s="102"/>
      <c r="L10" s="102"/>
      <c r="M10" s="102">
        <v>1</v>
      </c>
      <c r="N10" s="102">
        <v>1</v>
      </c>
      <c r="O10" s="102">
        <v>1</v>
      </c>
      <c r="P10" s="102">
        <v>1</v>
      </c>
      <c r="Q10" s="102"/>
      <c r="R10" s="122">
        <f>IFERROR(VLOOKUP(G10,'Úklid kategorie'!$E$5:$F$11,2,FALSE),"Není kategorie")</f>
        <v>0</v>
      </c>
      <c r="S10" s="107">
        <f t="shared" ref="S10:S72" si="2">(H10*I10*30.4167)+(H10*J10*21)+(H10*K10*4.3452)+(H10*L10*4.3452)+(H10*M10*4.3452)+H10*N10+(H10*O10/3)+(H10*P10/6)+(H10*Q10/12)</f>
        <v>1046.694348</v>
      </c>
      <c r="T10" s="108">
        <f t="shared" ref="T10:T72" si="3">R10*S10</f>
        <v>0</v>
      </c>
      <c r="U10" s="108">
        <f t="shared" si="0"/>
        <v>0</v>
      </c>
      <c r="V10" s="109">
        <f t="shared" si="1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58">
        <v>4</v>
      </c>
      <c r="B11" s="160" t="s">
        <v>762</v>
      </c>
      <c r="C11" s="153" t="s">
        <v>607</v>
      </c>
      <c r="D11" s="160" t="s">
        <v>420</v>
      </c>
      <c r="E11" s="160" t="s">
        <v>204</v>
      </c>
      <c r="F11" s="163" t="s">
        <v>219</v>
      </c>
      <c r="G11" s="121" t="s">
        <v>6</v>
      </c>
      <c r="H11" s="260">
        <v>18.29</v>
      </c>
      <c r="I11" s="90"/>
      <c r="J11" s="102">
        <v>1</v>
      </c>
      <c r="K11" s="102"/>
      <c r="L11" s="102"/>
      <c r="M11" s="102">
        <v>1</v>
      </c>
      <c r="N11" s="102">
        <v>1</v>
      </c>
      <c r="O11" s="102">
        <v>1</v>
      </c>
      <c r="P11" s="102">
        <v>1</v>
      </c>
      <c r="Q11" s="90"/>
      <c r="R11" s="122">
        <f>IFERROR(VLOOKUP(G11,'Úklid kategorie'!$E$5:$F$11,2,FALSE),"Není kategorie")</f>
        <v>0</v>
      </c>
      <c r="S11" s="107">
        <f t="shared" si="2"/>
        <v>490.99870800000002</v>
      </c>
      <c r="T11" s="108">
        <f t="shared" si="3"/>
        <v>0</v>
      </c>
      <c r="U11" s="108">
        <f t="shared" si="0"/>
        <v>0</v>
      </c>
      <c r="V11" s="109">
        <f t="shared" si="1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58">
        <v>5</v>
      </c>
      <c r="B12" s="159" t="s">
        <v>763</v>
      </c>
      <c r="C12" s="153" t="s">
        <v>607</v>
      </c>
      <c r="D12" s="159" t="s">
        <v>421</v>
      </c>
      <c r="E12" s="159" t="s">
        <v>204</v>
      </c>
      <c r="F12" s="163" t="s">
        <v>219</v>
      </c>
      <c r="G12" s="121" t="s">
        <v>6</v>
      </c>
      <c r="H12" s="259">
        <v>25.82</v>
      </c>
      <c r="I12" s="102"/>
      <c r="J12" s="102">
        <v>1</v>
      </c>
      <c r="K12" s="102"/>
      <c r="L12" s="102"/>
      <c r="M12" s="102">
        <v>1</v>
      </c>
      <c r="N12" s="102">
        <v>1</v>
      </c>
      <c r="O12" s="102">
        <v>1</v>
      </c>
      <c r="P12" s="102">
        <v>1</v>
      </c>
      <c r="Q12" s="93"/>
      <c r="R12" s="122">
        <f>IFERROR(VLOOKUP(G12,'Úklid kategorie'!$E$5:$F$11,2,FALSE),"Není kategorie")</f>
        <v>0</v>
      </c>
      <c r="S12" s="107">
        <f t="shared" si="2"/>
        <v>693.14306400000009</v>
      </c>
      <c r="T12" s="108">
        <f t="shared" si="3"/>
        <v>0</v>
      </c>
      <c r="U12" s="108">
        <f t="shared" si="0"/>
        <v>0</v>
      </c>
      <c r="V12" s="109">
        <f t="shared" si="1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58">
        <v>6</v>
      </c>
      <c r="B13" s="160" t="s">
        <v>764</v>
      </c>
      <c r="C13" s="153" t="s">
        <v>607</v>
      </c>
      <c r="D13" s="160" t="s">
        <v>422</v>
      </c>
      <c r="E13" s="160" t="s">
        <v>204</v>
      </c>
      <c r="F13" s="234"/>
      <c r="G13" s="121"/>
      <c r="H13" s="260">
        <v>31.72</v>
      </c>
      <c r="I13" s="102"/>
      <c r="J13" s="103"/>
      <c r="K13" s="103"/>
      <c r="L13" s="103"/>
      <c r="M13" s="103"/>
      <c r="N13" s="103"/>
      <c r="O13" s="103"/>
      <c r="P13" s="103"/>
      <c r="Q13" s="93"/>
      <c r="R13" s="122" t="s">
        <v>1151</v>
      </c>
      <c r="S13" s="107">
        <v>0</v>
      </c>
      <c r="T13" s="108">
        <v>0</v>
      </c>
      <c r="U13" s="108">
        <f t="shared" si="0"/>
        <v>0</v>
      </c>
      <c r="V13" s="109">
        <f t="shared" si="1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58">
        <v>7</v>
      </c>
      <c r="B14" s="159" t="s">
        <v>765</v>
      </c>
      <c r="C14" s="153" t="s">
        <v>607</v>
      </c>
      <c r="D14" s="159" t="s">
        <v>423</v>
      </c>
      <c r="E14" s="159" t="s">
        <v>213</v>
      </c>
      <c r="F14" s="163" t="s">
        <v>219</v>
      </c>
      <c r="G14" s="121" t="s">
        <v>4</v>
      </c>
      <c r="H14" s="259">
        <v>12.5</v>
      </c>
      <c r="I14" s="102"/>
      <c r="J14" s="103"/>
      <c r="K14" s="103"/>
      <c r="L14" s="103"/>
      <c r="M14" s="103">
        <v>1</v>
      </c>
      <c r="N14" s="103">
        <v>1</v>
      </c>
      <c r="O14" s="103"/>
      <c r="P14" s="103">
        <v>1</v>
      </c>
      <c r="Q14" s="102"/>
      <c r="R14" s="122">
        <f>IFERROR(VLOOKUP(G14,'Úklid kategorie'!$E$5:$F$11,2,FALSE),"Není kategorie")</f>
        <v>0</v>
      </c>
      <c r="S14" s="107">
        <f t="shared" si="2"/>
        <v>68.898333333333326</v>
      </c>
      <c r="T14" s="108">
        <f t="shared" si="3"/>
        <v>0</v>
      </c>
      <c r="U14" s="108">
        <f t="shared" si="0"/>
        <v>0</v>
      </c>
      <c r="V14" s="109">
        <f t="shared" si="1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58">
        <v>8</v>
      </c>
      <c r="B15" s="160" t="s">
        <v>766</v>
      </c>
      <c r="C15" s="153" t="s">
        <v>607</v>
      </c>
      <c r="D15" s="160" t="s">
        <v>424</v>
      </c>
      <c r="E15" s="160" t="s">
        <v>209</v>
      </c>
      <c r="F15" s="163" t="s">
        <v>219</v>
      </c>
      <c r="G15" s="121"/>
      <c r="H15" s="260">
        <v>2.8</v>
      </c>
      <c r="I15" s="90"/>
      <c r="J15" s="102"/>
      <c r="K15" s="102"/>
      <c r="L15" s="102"/>
      <c r="M15" s="102"/>
      <c r="N15" s="102"/>
      <c r="O15" s="102"/>
      <c r="P15" s="93"/>
      <c r="Q15" s="93"/>
      <c r="R15" s="122" t="s">
        <v>1153</v>
      </c>
      <c r="S15" s="107">
        <v>0</v>
      </c>
      <c r="T15" s="108">
        <v>0</v>
      </c>
      <c r="U15" s="108">
        <f t="shared" si="0"/>
        <v>0</v>
      </c>
      <c r="V15" s="109">
        <f t="shared" si="1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58">
        <v>9</v>
      </c>
      <c r="B16" s="159" t="s">
        <v>767</v>
      </c>
      <c r="C16" s="153" t="s">
        <v>607</v>
      </c>
      <c r="D16" s="159" t="s">
        <v>425</v>
      </c>
      <c r="E16" s="159" t="s">
        <v>204</v>
      </c>
      <c r="F16" s="163" t="s">
        <v>219</v>
      </c>
      <c r="G16" s="121" t="s">
        <v>6</v>
      </c>
      <c r="H16" s="259">
        <v>36.229999999999997</v>
      </c>
      <c r="I16" s="102"/>
      <c r="J16" s="102">
        <v>1</v>
      </c>
      <c r="K16" s="102"/>
      <c r="L16" s="102"/>
      <c r="M16" s="102">
        <v>1</v>
      </c>
      <c r="N16" s="102">
        <v>1</v>
      </c>
      <c r="O16" s="102">
        <v>1</v>
      </c>
      <c r="P16" s="102">
        <v>1</v>
      </c>
      <c r="Q16" s="102"/>
      <c r="R16" s="122">
        <f>IFERROR(VLOOKUP(G16,'Úklid kategorie'!$E$5:$F$11,2,FALSE),"Není kategorie")</f>
        <v>0</v>
      </c>
      <c r="S16" s="107">
        <f t="shared" si="2"/>
        <v>972.60159599999997</v>
      </c>
      <c r="T16" s="108">
        <f t="shared" si="3"/>
        <v>0</v>
      </c>
      <c r="U16" s="108">
        <f t="shared" si="0"/>
        <v>0</v>
      </c>
      <c r="V16" s="109">
        <f t="shared" si="1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x14ac:dyDescent="0.25">
      <c r="A17" s="158">
        <v>10</v>
      </c>
      <c r="B17" s="160" t="s">
        <v>768</v>
      </c>
      <c r="C17" s="153" t="s">
        <v>607</v>
      </c>
      <c r="D17" s="160" t="s">
        <v>426</v>
      </c>
      <c r="E17" s="160" t="s">
        <v>857</v>
      </c>
      <c r="F17" s="234"/>
      <c r="G17" s="121"/>
      <c r="H17" s="260">
        <v>4.04</v>
      </c>
      <c r="I17" s="102"/>
      <c r="J17" s="102"/>
      <c r="K17" s="102"/>
      <c r="L17" s="102"/>
      <c r="M17" s="102"/>
      <c r="N17" s="102"/>
      <c r="O17" s="102"/>
      <c r="P17" s="102"/>
      <c r="Q17" s="102"/>
      <c r="R17" s="122" t="s">
        <v>1145</v>
      </c>
      <c r="S17" s="107">
        <v>0</v>
      </c>
      <c r="T17" s="108">
        <v>0</v>
      </c>
      <c r="U17" s="108">
        <f t="shared" si="0"/>
        <v>0</v>
      </c>
      <c r="V17" s="109">
        <f t="shared" si="1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58">
        <v>11</v>
      </c>
      <c r="B18" s="159" t="s">
        <v>769</v>
      </c>
      <c r="C18" s="153" t="s">
        <v>607</v>
      </c>
      <c r="D18" s="159" t="s">
        <v>427</v>
      </c>
      <c r="E18" s="159" t="s">
        <v>217</v>
      </c>
      <c r="F18" s="163" t="s">
        <v>859</v>
      </c>
      <c r="G18" s="121" t="s">
        <v>6</v>
      </c>
      <c r="H18" s="259">
        <v>19.079999999999998</v>
      </c>
      <c r="I18" s="103"/>
      <c r="J18" s="102">
        <v>1</v>
      </c>
      <c r="K18" s="102"/>
      <c r="L18" s="102"/>
      <c r="M18" s="102">
        <v>1</v>
      </c>
      <c r="N18" s="102">
        <v>1</v>
      </c>
      <c r="O18" s="102">
        <v>1</v>
      </c>
      <c r="P18" s="102">
        <v>1</v>
      </c>
      <c r="Q18" s="103"/>
      <c r="R18" s="122">
        <f>IFERROR(VLOOKUP(G18,'Úklid kategorie'!$E$5:$F$11,2,FALSE),"Není kategorie")</f>
        <v>0</v>
      </c>
      <c r="S18" s="107">
        <f t="shared" si="2"/>
        <v>512.20641599999988</v>
      </c>
      <c r="T18" s="108">
        <f t="shared" si="3"/>
        <v>0</v>
      </c>
      <c r="U18" s="108">
        <f t="shared" si="0"/>
        <v>0</v>
      </c>
      <c r="V18" s="109">
        <f t="shared" si="1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58">
        <v>12</v>
      </c>
      <c r="B19" s="160" t="s">
        <v>770</v>
      </c>
      <c r="C19" s="153" t="s">
        <v>607</v>
      </c>
      <c r="D19" s="160" t="s">
        <v>429</v>
      </c>
      <c r="E19" s="160" t="s">
        <v>204</v>
      </c>
      <c r="F19" s="163" t="s">
        <v>219</v>
      </c>
      <c r="G19" s="121" t="s">
        <v>6</v>
      </c>
      <c r="H19" s="260">
        <v>59.02</v>
      </c>
      <c r="I19" s="103"/>
      <c r="J19" s="102">
        <v>1</v>
      </c>
      <c r="K19" s="102"/>
      <c r="L19" s="102"/>
      <c r="M19" s="102">
        <v>1</v>
      </c>
      <c r="N19" s="102">
        <v>1</v>
      </c>
      <c r="O19" s="102">
        <v>1</v>
      </c>
      <c r="P19" s="102">
        <v>1</v>
      </c>
      <c r="Q19" s="103"/>
      <c r="R19" s="122">
        <f>IFERROR(VLOOKUP(G19,'Úklid kategorie'!$E$5:$F$11,2,FALSE),"Není kategorie")</f>
        <v>0</v>
      </c>
      <c r="S19" s="107">
        <f t="shared" si="2"/>
        <v>1584.4037040000001</v>
      </c>
      <c r="T19" s="108">
        <f t="shared" si="3"/>
        <v>0</v>
      </c>
      <c r="U19" s="108">
        <f t="shared" si="0"/>
        <v>0</v>
      </c>
      <c r="V19" s="109">
        <f t="shared" si="1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58">
        <v>13</v>
      </c>
      <c r="B20" s="159" t="s">
        <v>771</v>
      </c>
      <c r="C20" s="153" t="s">
        <v>607</v>
      </c>
      <c r="D20" s="159" t="s">
        <v>734</v>
      </c>
      <c r="E20" s="159" t="s">
        <v>211</v>
      </c>
      <c r="F20" s="163" t="s">
        <v>219</v>
      </c>
      <c r="G20" s="121" t="s">
        <v>2</v>
      </c>
      <c r="H20" s="259">
        <v>52.67</v>
      </c>
      <c r="I20" s="102"/>
      <c r="J20" s="103">
        <v>1</v>
      </c>
      <c r="K20" s="103"/>
      <c r="L20" s="103"/>
      <c r="M20" s="103">
        <v>1</v>
      </c>
      <c r="N20" s="103">
        <v>1</v>
      </c>
      <c r="O20" s="103">
        <v>1</v>
      </c>
      <c r="P20" s="103"/>
      <c r="Q20" s="102"/>
      <c r="R20" s="122">
        <f>IFERROR(VLOOKUP(G20,'Úklid kategorie'!$E$5:$F$11,2,FALSE),"Není kategorie")</f>
        <v>0</v>
      </c>
      <c r="S20" s="107">
        <f t="shared" si="2"/>
        <v>1405.1583506666666</v>
      </c>
      <c r="T20" s="108">
        <f t="shared" si="3"/>
        <v>0</v>
      </c>
      <c r="U20" s="108">
        <f t="shared" si="0"/>
        <v>0</v>
      </c>
      <c r="V20" s="109">
        <f t="shared" si="1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58">
        <v>14</v>
      </c>
      <c r="B21" s="160" t="s">
        <v>772</v>
      </c>
      <c r="C21" s="153" t="s">
        <v>607</v>
      </c>
      <c r="D21" s="160" t="s">
        <v>850</v>
      </c>
      <c r="E21" s="160" t="s">
        <v>1090</v>
      </c>
      <c r="F21" s="234" t="s">
        <v>1089</v>
      </c>
      <c r="G21" s="121" t="s">
        <v>2</v>
      </c>
      <c r="H21" s="260">
        <v>3.15</v>
      </c>
      <c r="I21" s="102"/>
      <c r="J21" s="103">
        <v>1</v>
      </c>
      <c r="K21" s="103"/>
      <c r="L21" s="103"/>
      <c r="M21" s="103">
        <v>1</v>
      </c>
      <c r="N21" s="103">
        <v>1</v>
      </c>
      <c r="O21" s="103">
        <v>1</v>
      </c>
      <c r="P21" s="103">
        <v>1</v>
      </c>
      <c r="Q21" s="90"/>
      <c r="R21" s="122">
        <f>IFERROR(VLOOKUP(G21,'Úklid kategorie'!$E$5:$F$11,2,FALSE),"Není kategorie")</f>
        <v>0</v>
      </c>
      <c r="S21" s="107">
        <f t="shared" si="2"/>
        <v>84.562380000000005</v>
      </c>
      <c r="T21" s="108">
        <f t="shared" si="3"/>
        <v>0</v>
      </c>
      <c r="U21" s="108">
        <f t="shared" si="0"/>
        <v>0</v>
      </c>
      <c r="V21" s="109">
        <f t="shared" si="1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58">
        <v>15</v>
      </c>
      <c r="B22" s="159" t="s">
        <v>773</v>
      </c>
      <c r="C22" s="153" t="s">
        <v>608</v>
      </c>
      <c r="D22" s="159" t="s">
        <v>445</v>
      </c>
      <c r="E22" s="159" t="s">
        <v>206</v>
      </c>
      <c r="F22" s="163" t="s">
        <v>219</v>
      </c>
      <c r="G22" s="121" t="s">
        <v>2</v>
      </c>
      <c r="H22" s="259">
        <v>79.7</v>
      </c>
      <c r="I22" s="102"/>
      <c r="J22" s="103">
        <v>1</v>
      </c>
      <c r="K22" s="103"/>
      <c r="L22" s="103"/>
      <c r="M22" s="103">
        <v>1</v>
      </c>
      <c r="N22" s="103">
        <v>1</v>
      </c>
      <c r="O22" s="103">
        <v>1</v>
      </c>
      <c r="P22" s="103"/>
      <c r="Q22" s="93"/>
      <c r="R22" s="122">
        <f>IFERROR(VLOOKUP(G22,'Úklid kategorie'!$E$5:$F$11,2,FALSE),"Není kategorie")</f>
        <v>0</v>
      </c>
      <c r="S22" s="107">
        <f t="shared" si="2"/>
        <v>2126.2791066666664</v>
      </c>
      <c r="T22" s="108">
        <f t="shared" si="3"/>
        <v>0</v>
      </c>
      <c r="U22" s="108">
        <f t="shared" si="0"/>
        <v>0</v>
      </c>
      <c r="V22" s="109">
        <f t="shared" si="1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58">
        <v>16</v>
      </c>
      <c r="B23" s="160" t="s">
        <v>774</v>
      </c>
      <c r="C23" s="153" t="s">
        <v>608</v>
      </c>
      <c r="D23" s="160" t="s">
        <v>446</v>
      </c>
      <c r="E23" s="160" t="s">
        <v>204</v>
      </c>
      <c r="F23" s="163" t="s">
        <v>218</v>
      </c>
      <c r="G23" s="121" t="s">
        <v>6</v>
      </c>
      <c r="H23" s="260">
        <v>37.74</v>
      </c>
      <c r="I23" s="102"/>
      <c r="J23" s="102">
        <v>1</v>
      </c>
      <c r="K23" s="102"/>
      <c r="L23" s="102"/>
      <c r="M23" s="102">
        <v>1</v>
      </c>
      <c r="N23" s="102">
        <v>1</v>
      </c>
      <c r="O23" s="102">
        <v>1</v>
      </c>
      <c r="P23" s="102">
        <v>1</v>
      </c>
      <c r="Q23" s="102"/>
      <c r="R23" s="122">
        <f>IFERROR(VLOOKUP(G23,'Úklid kategorie'!$E$5:$F$11,2,FALSE),"Není kategorie")</f>
        <v>0</v>
      </c>
      <c r="S23" s="107">
        <f t="shared" si="2"/>
        <v>1013.1378480000001</v>
      </c>
      <c r="T23" s="108">
        <f t="shared" si="3"/>
        <v>0</v>
      </c>
      <c r="U23" s="108">
        <f t="shared" si="0"/>
        <v>0</v>
      </c>
      <c r="V23" s="109">
        <f t="shared" si="1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58">
        <v>17</v>
      </c>
      <c r="B24" s="159" t="s">
        <v>775</v>
      </c>
      <c r="C24" s="153" t="s">
        <v>608</v>
      </c>
      <c r="D24" s="159" t="s">
        <v>447</v>
      </c>
      <c r="E24" s="159" t="s">
        <v>204</v>
      </c>
      <c r="F24" s="163" t="s">
        <v>218</v>
      </c>
      <c r="G24" s="121" t="s">
        <v>6</v>
      </c>
      <c r="H24" s="259">
        <v>38.99</v>
      </c>
      <c r="I24" s="102"/>
      <c r="J24" s="102">
        <v>1</v>
      </c>
      <c r="K24" s="102"/>
      <c r="L24" s="102"/>
      <c r="M24" s="102">
        <v>1</v>
      </c>
      <c r="N24" s="102">
        <v>1</v>
      </c>
      <c r="O24" s="102">
        <v>1</v>
      </c>
      <c r="P24" s="102">
        <v>1</v>
      </c>
      <c r="Q24" s="103"/>
      <c r="R24" s="122">
        <f>IFERROR(VLOOKUP(G24,'Úklid kategorie'!$E$5:$F$11,2,FALSE),"Není kategorie")</f>
        <v>0</v>
      </c>
      <c r="S24" s="107">
        <f t="shared" si="2"/>
        <v>1046.694348</v>
      </c>
      <c r="T24" s="108">
        <f t="shared" si="3"/>
        <v>0</v>
      </c>
      <c r="U24" s="108">
        <f t="shared" si="0"/>
        <v>0</v>
      </c>
      <c r="V24" s="109">
        <f t="shared" si="1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58">
        <v>18</v>
      </c>
      <c r="B25" s="160" t="s">
        <v>776</v>
      </c>
      <c r="C25" s="153" t="s">
        <v>608</v>
      </c>
      <c r="D25" s="160" t="s">
        <v>448</v>
      </c>
      <c r="E25" s="160" t="s">
        <v>204</v>
      </c>
      <c r="F25" s="163" t="s">
        <v>218</v>
      </c>
      <c r="G25" s="121" t="s">
        <v>6</v>
      </c>
      <c r="H25" s="260">
        <v>38.99</v>
      </c>
      <c r="I25" s="102"/>
      <c r="J25" s="102">
        <v>1</v>
      </c>
      <c r="K25" s="102"/>
      <c r="L25" s="102"/>
      <c r="M25" s="102">
        <v>1</v>
      </c>
      <c r="N25" s="102">
        <v>1</v>
      </c>
      <c r="O25" s="102">
        <v>1</v>
      </c>
      <c r="P25" s="102">
        <v>1</v>
      </c>
      <c r="Q25" s="102"/>
      <c r="R25" s="122">
        <f>IFERROR(VLOOKUP(G25,'Úklid kategorie'!$E$5:$F$11,2,FALSE),"Není kategorie")</f>
        <v>0</v>
      </c>
      <c r="S25" s="107">
        <f t="shared" si="2"/>
        <v>1046.694348</v>
      </c>
      <c r="T25" s="108">
        <f t="shared" si="3"/>
        <v>0</v>
      </c>
      <c r="U25" s="108">
        <f t="shared" si="0"/>
        <v>0</v>
      </c>
      <c r="V25" s="109">
        <f t="shared" si="1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58">
        <v>19</v>
      </c>
      <c r="B26" s="159" t="s">
        <v>777</v>
      </c>
      <c r="C26" s="153" t="s">
        <v>608</v>
      </c>
      <c r="D26" s="159" t="s">
        <v>449</v>
      </c>
      <c r="E26" s="159" t="s">
        <v>204</v>
      </c>
      <c r="F26" s="163" t="s">
        <v>218</v>
      </c>
      <c r="G26" s="121" t="s">
        <v>6</v>
      </c>
      <c r="H26" s="259">
        <v>38.99</v>
      </c>
      <c r="I26" s="103"/>
      <c r="J26" s="102">
        <v>1</v>
      </c>
      <c r="K26" s="102"/>
      <c r="L26" s="102"/>
      <c r="M26" s="102">
        <v>1</v>
      </c>
      <c r="N26" s="102">
        <v>1</v>
      </c>
      <c r="O26" s="102">
        <v>1</v>
      </c>
      <c r="P26" s="102">
        <v>1</v>
      </c>
      <c r="Q26" s="103"/>
      <c r="R26" s="122">
        <f>IFERROR(VLOOKUP(G26,'Úklid kategorie'!$E$5:$F$11,2,FALSE),"Není kategorie")</f>
        <v>0</v>
      </c>
      <c r="S26" s="107">
        <f>(H26*I26*30.4167)+(H26*J26*21)+(H26*K26*4.3452)+(H26*L26*4.3452)+(H26*M26*4.3452)+H26*N26+(H26*O26/3)+(H26*P26/6)+(H26*Q26/12)</f>
        <v>1046.694348</v>
      </c>
      <c r="T26" s="108">
        <f t="shared" si="3"/>
        <v>0</v>
      </c>
      <c r="U26" s="108">
        <f t="shared" si="0"/>
        <v>0</v>
      </c>
      <c r="V26" s="109">
        <f t="shared" si="1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58">
        <v>20</v>
      </c>
      <c r="B27" s="160" t="s">
        <v>778</v>
      </c>
      <c r="C27" s="153" t="s">
        <v>608</v>
      </c>
      <c r="D27" s="160" t="s">
        <v>450</v>
      </c>
      <c r="E27" s="160" t="s">
        <v>204</v>
      </c>
      <c r="F27" s="163" t="s">
        <v>224</v>
      </c>
      <c r="G27" s="121" t="s">
        <v>6</v>
      </c>
      <c r="H27" s="260">
        <v>38.99</v>
      </c>
      <c r="I27" s="103"/>
      <c r="J27" s="102">
        <v>1</v>
      </c>
      <c r="K27" s="102"/>
      <c r="L27" s="102"/>
      <c r="M27" s="102">
        <v>1</v>
      </c>
      <c r="N27" s="102">
        <v>1</v>
      </c>
      <c r="O27" s="102">
        <v>1</v>
      </c>
      <c r="P27" s="102">
        <v>1</v>
      </c>
      <c r="Q27" s="103"/>
      <c r="R27" s="122">
        <f>IFERROR(VLOOKUP(G27,'Úklid kategorie'!$E$5:$F$11,2,FALSE),"Není kategorie")</f>
        <v>0</v>
      </c>
      <c r="S27" s="107">
        <f t="shared" si="2"/>
        <v>1046.694348</v>
      </c>
      <c r="T27" s="108">
        <f t="shared" si="3"/>
        <v>0</v>
      </c>
      <c r="U27" s="108">
        <f t="shared" si="0"/>
        <v>0</v>
      </c>
      <c r="V27" s="109">
        <f t="shared" si="1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58">
        <v>21</v>
      </c>
      <c r="B28" s="159" t="s">
        <v>779</v>
      </c>
      <c r="C28" s="153" t="s">
        <v>608</v>
      </c>
      <c r="D28" s="159" t="s">
        <v>451</v>
      </c>
      <c r="E28" s="159" t="s">
        <v>204</v>
      </c>
      <c r="F28" s="163" t="s">
        <v>218</v>
      </c>
      <c r="G28" s="121" t="s">
        <v>6</v>
      </c>
      <c r="H28" s="259">
        <v>17.73</v>
      </c>
      <c r="I28" s="103"/>
      <c r="J28" s="102">
        <v>1</v>
      </c>
      <c r="K28" s="102"/>
      <c r="L28" s="102"/>
      <c r="M28" s="102">
        <v>1</v>
      </c>
      <c r="N28" s="102">
        <v>1</v>
      </c>
      <c r="O28" s="102">
        <v>1</v>
      </c>
      <c r="P28" s="102">
        <v>1</v>
      </c>
      <c r="Q28" s="103"/>
      <c r="R28" s="122">
        <f>IFERROR(VLOOKUP(G28,'Úklid kategorie'!$E$5:$F$11,2,FALSE),"Není kategorie")</f>
        <v>0</v>
      </c>
      <c r="S28" s="107">
        <f t="shared" si="2"/>
        <v>475.965396</v>
      </c>
      <c r="T28" s="108">
        <f t="shared" si="3"/>
        <v>0</v>
      </c>
      <c r="U28" s="108">
        <f t="shared" si="0"/>
        <v>0</v>
      </c>
      <c r="V28" s="109">
        <f t="shared" si="1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58">
        <v>22</v>
      </c>
      <c r="B29" s="160" t="s">
        <v>780</v>
      </c>
      <c r="C29" s="153" t="s">
        <v>608</v>
      </c>
      <c r="D29" s="160" t="s">
        <v>851</v>
      </c>
      <c r="E29" s="160" t="s">
        <v>204</v>
      </c>
      <c r="F29" s="163" t="s">
        <v>219</v>
      </c>
      <c r="G29" s="121" t="s">
        <v>6</v>
      </c>
      <c r="H29" s="260">
        <v>17.71</v>
      </c>
      <c r="I29" s="103"/>
      <c r="J29" s="102">
        <v>1</v>
      </c>
      <c r="K29" s="102"/>
      <c r="L29" s="102"/>
      <c r="M29" s="102">
        <v>1</v>
      </c>
      <c r="N29" s="102">
        <v>1</v>
      </c>
      <c r="O29" s="102">
        <v>1</v>
      </c>
      <c r="P29" s="102">
        <v>1</v>
      </c>
      <c r="Q29" s="103"/>
      <c r="R29" s="122">
        <f>IFERROR(VLOOKUP(G29,'Úklid kategorie'!$E$5:$F$11,2,FALSE),"Není kategorie")</f>
        <v>0</v>
      </c>
      <c r="S29" s="107">
        <f t="shared" si="2"/>
        <v>475.42849200000001</v>
      </c>
      <c r="T29" s="108">
        <f t="shared" si="3"/>
        <v>0</v>
      </c>
      <c r="U29" s="108">
        <f t="shared" si="0"/>
        <v>0</v>
      </c>
      <c r="V29" s="109">
        <f t="shared" si="1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58">
        <v>23</v>
      </c>
      <c r="B30" s="159" t="s">
        <v>781</v>
      </c>
      <c r="C30" s="153" t="s">
        <v>608</v>
      </c>
      <c r="D30" s="159" t="s">
        <v>452</v>
      </c>
      <c r="E30" s="159" t="s">
        <v>204</v>
      </c>
      <c r="F30" s="163" t="s">
        <v>224</v>
      </c>
      <c r="G30" s="121" t="s">
        <v>6</v>
      </c>
      <c r="H30" s="259">
        <v>38.99</v>
      </c>
      <c r="I30" s="103"/>
      <c r="J30" s="102">
        <v>1</v>
      </c>
      <c r="K30" s="102"/>
      <c r="L30" s="102"/>
      <c r="M30" s="102">
        <v>1</v>
      </c>
      <c r="N30" s="102">
        <v>1</v>
      </c>
      <c r="O30" s="102">
        <v>1</v>
      </c>
      <c r="P30" s="102">
        <v>1</v>
      </c>
      <c r="Q30" s="103"/>
      <c r="R30" s="122">
        <f>IFERROR(VLOOKUP(G30,'Úklid kategorie'!$E$5:$F$11,2,FALSE),"Není kategorie")</f>
        <v>0</v>
      </c>
      <c r="S30" s="107">
        <f t="shared" si="2"/>
        <v>1046.694348</v>
      </c>
      <c r="T30" s="108">
        <f t="shared" si="3"/>
        <v>0</v>
      </c>
      <c r="U30" s="108">
        <f t="shared" si="0"/>
        <v>0</v>
      </c>
      <c r="V30" s="109">
        <f t="shared" si="1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58">
        <v>24</v>
      </c>
      <c r="B31" s="160" t="s">
        <v>782</v>
      </c>
      <c r="C31" s="153" t="s">
        <v>608</v>
      </c>
      <c r="D31" s="160" t="s">
        <v>453</v>
      </c>
      <c r="E31" s="160" t="s">
        <v>204</v>
      </c>
      <c r="F31" s="163" t="s">
        <v>224</v>
      </c>
      <c r="G31" s="121" t="s">
        <v>6</v>
      </c>
      <c r="H31" s="260">
        <v>38.99</v>
      </c>
      <c r="I31" s="102"/>
      <c r="J31" s="102">
        <v>1</v>
      </c>
      <c r="K31" s="102"/>
      <c r="L31" s="102"/>
      <c r="M31" s="102">
        <v>1</v>
      </c>
      <c r="N31" s="102">
        <v>1</v>
      </c>
      <c r="O31" s="102">
        <v>1</v>
      </c>
      <c r="P31" s="102">
        <v>1</v>
      </c>
      <c r="Q31" s="102"/>
      <c r="R31" s="122">
        <f>IFERROR(VLOOKUP(G31,'Úklid kategorie'!$E$5:$F$11,2,FALSE),"Není kategorie")</f>
        <v>0</v>
      </c>
      <c r="S31" s="107">
        <f t="shared" si="2"/>
        <v>1046.694348</v>
      </c>
      <c r="T31" s="108">
        <f t="shared" si="3"/>
        <v>0</v>
      </c>
      <c r="U31" s="108">
        <f t="shared" si="0"/>
        <v>0</v>
      </c>
      <c r="V31" s="109">
        <f t="shared" si="1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x14ac:dyDescent="0.25">
      <c r="A32" s="158">
        <v>25</v>
      </c>
      <c r="B32" s="159" t="s">
        <v>783</v>
      </c>
      <c r="C32" s="153" t="s">
        <v>608</v>
      </c>
      <c r="D32" s="159" t="s">
        <v>454</v>
      </c>
      <c r="E32" s="159" t="s">
        <v>204</v>
      </c>
      <c r="F32" s="163" t="s">
        <v>224</v>
      </c>
      <c r="G32" s="121" t="s">
        <v>6</v>
      </c>
      <c r="H32" s="259">
        <v>38.99</v>
      </c>
      <c r="I32" s="103"/>
      <c r="J32" s="102">
        <v>1</v>
      </c>
      <c r="K32" s="102"/>
      <c r="L32" s="102"/>
      <c r="M32" s="102">
        <v>1</v>
      </c>
      <c r="N32" s="102">
        <v>1</v>
      </c>
      <c r="O32" s="102">
        <v>1</v>
      </c>
      <c r="P32" s="102">
        <v>1</v>
      </c>
      <c r="Q32" s="103"/>
      <c r="R32" s="122">
        <f>IFERROR(VLOOKUP(G32,'Úklid kategorie'!$E$5:$F$11,2,FALSE),"Není kategorie")</f>
        <v>0</v>
      </c>
      <c r="S32" s="107">
        <f t="shared" si="2"/>
        <v>1046.694348</v>
      </c>
      <c r="T32" s="108">
        <f t="shared" si="3"/>
        <v>0</v>
      </c>
      <c r="U32" s="108">
        <f t="shared" si="0"/>
        <v>0</v>
      </c>
      <c r="V32" s="109">
        <f t="shared" si="1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58">
        <v>26</v>
      </c>
      <c r="B33" s="160" t="s">
        <v>784</v>
      </c>
      <c r="C33" s="153" t="s">
        <v>608</v>
      </c>
      <c r="D33" s="160" t="s">
        <v>455</v>
      </c>
      <c r="E33" s="160" t="s">
        <v>204</v>
      </c>
      <c r="F33" s="163" t="s">
        <v>224</v>
      </c>
      <c r="G33" s="121" t="s">
        <v>6</v>
      </c>
      <c r="H33" s="260">
        <v>38.869999999999997</v>
      </c>
      <c r="I33" s="103"/>
      <c r="J33" s="102">
        <v>1</v>
      </c>
      <c r="K33" s="102"/>
      <c r="L33" s="102"/>
      <c r="M33" s="102">
        <v>1</v>
      </c>
      <c r="N33" s="102">
        <v>1</v>
      </c>
      <c r="O33" s="102">
        <v>1</v>
      </c>
      <c r="P33" s="102">
        <v>1</v>
      </c>
      <c r="Q33" s="103"/>
      <c r="R33" s="122">
        <f>IFERROR(VLOOKUP(G33,'Úklid kategorie'!$E$5:$F$11,2,FALSE),"Není kategorie")</f>
        <v>0</v>
      </c>
      <c r="S33" s="107">
        <f t="shared" si="2"/>
        <v>1043.4729239999999</v>
      </c>
      <c r="T33" s="108">
        <f t="shared" si="3"/>
        <v>0</v>
      </c>
      <c r="U33" s="108">
        <f t="shared" si="0"/>
        <v>0</v>
      </c>
      <c r="V33" s="109">
        <f t="shared" si="1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58">
        <v>27</v>
      </c>
      <c r="B34" s="159" t="s">
        <v>785</v>
      </c>
      <c r="C34" s="153" t="s">
        <v>608</v>
      </c>
      <c r="D34" s="159" t="s">
        <v>456</v>
      </c>
      <c r="E34" s="159" t="s">
        <v>208</v>
      </c>
      <c r="F34" s="163" t="s">
        <v>219</v>
      </c>
      <c r="G34" s="121" t="s">
        <v>3</v>
      </c>
      <c r="H34" s="259">
        <v>16.809999999999999</v>
      </c>
      <c r="I34" s="103"/>
      <c r="J34" s="103">
        <v>1</v>
      </c>
      <c r="K34" s="103"/>
      <c r="L34" s="103"/>
      <c r="M34" s="103">
        <v>1</v>
      </c>
      <c r="N34" s="103">
        <v>1</v>
      </c>
      <c r="O34" s="103"/>
      <c r="P34" s="103">
        <v>1</v>
      </c>
      <c r="Q34" s="103"/>
      <c r="R34" s="122">
        <f>IFERROR(VLOOKUP(G34,'Úklid kategorie'!$E$5:$F$11,2,FALSE),"Není kategorie")</f>
        <v>0</v>
      </c>
      <c r="S34" s="107">
        <f t="shared" si="2"/>
        <v>445.6644786666667</v>
      </c>
      <c r="T34" s="108">
        <f t="shared" si="3"/>
        <v>0</v>
      </c>
      <c r="U34" s="108">
        <f t="shared" si="0"/>
        <v>0</v>
      </c>
      <c r="V34" s="109">
        <f t="shared" si="1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58">
        <v>28</v>
      </c>
      <c r="B35" s="160" t="s">
        <v>786</v>
      </c>
      <c r="C35" s="153" t="s">
        <v>608</v>
      </c>
      <c r="D35" s="160" t="s">
        <v>457</v>
      </c>
      <c r="E35" s="160" t="s">
        <v>211</v>
      </c>
      <c r="F35" s="163" t="s">
        <v>219</v>
      </c>
      <c r="G35" s="121" t="s">
        <v>2</v>
      </c>
      <c r="H35" s="260">
        <v>52.67</v>
      </c>
      <c r="I35" s="103"/>
      <c r="J35" s="103">
        <v>1</v>
      </c>
      <c r="K35" s="103"/>
      <c r="L35" s="103"/>
      <c r="M35" s="103">
        <v>1</v>
      </c>
      <c r="N35" s="103">
        <v>1</v>
      </c>
      <c r="O35" s="103">
        <v>1</v>
      </c>
      <c r="P35" s="103"/>
      <c r="Q35" s="103"/>
      <c r="R35" s="122">
        <f>IFERROR(VLOOKUP(G35,'Úklid kategorie'!$E$5:$F$11,2,FALSE),"Není kategorie")</f>
        <v>0</v>
      </c>
      <c r="S35" s="107">
        <f t="shared" si="2"/>
        <v>1405.1583506666666</v>
      </c>
      <c r="T35" s="108">
        <f t="shared" si="3"/>
        <v>0</v>
      </c>
      <c r="U35" s="108">
        <f t="shared" si="0"/>
        <v>0</v>
      </c>
      <c r="V35" s="109">
        <f t="shared" si="1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58">
        <v>29</v>
      </c>
      <c r="B36" s="159" t="s">
        <v>787</v>
      </c>
      <c r="C36" s="153" t="s">
        <v>608</v>
      </c>
      <c r="D36" s="159" t="s">
        <v>458</v>
      </c>
      <c r="E36" s="159" t="s">
        <v>209</v>
      </c>
      <c r="F36" s="163" t="s">
        <v>219</v>
      </c>
      <c r="G36" s="121"/>
      <c r="H36" s="259">
        <v>1.53</v>
      </c>
      <c r="I36" s="90"/>
      <c r="J36" s="102"/>
      <c r="K36" s="102"/>
      <c r="L36" s="102"/>
      <c r="M36" s="102"/>
      <c r="N36" s="102"/>
      <c r="O36" s="102"/>
      <c r="P36" s="93"/>
      <c r="Q36" s="90"/>
      <c r="R36" s="122" t="s">
        <v>1153</v>
      </c>
      <c r="S36" s="107">
        <v>0</v>
      </c>
      <c r="T36" s="108">
        <v>0</v>
      </c>
      <c r="U36" s="108">
        <f t="shared" si="0"/>
        <v>0</v>
      </c>
      <c r="V36" s="109">
        <f t="shared" si="1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58">
        <v>30</v>
      </c>
      <c r="B37" s="160" t="s">
        <v>788</v>
      </c>
      <c r="C37" s="153" t="s">
        <v>608</v>
      </c>
      <c r="D37" s="160" t="s">
        <v>459</v>
      </c>
      <c r="E37" s="160" t="s">
        <v>1090</v>
      </c>
      <c r="F37" s="234" t="s">
        <v>1089</v>
      </c>
      <c r="G37" s="121"/>
      <c r="H37" s="260">
        <v>3.15</v>
      </c>
      <c r="I37" s="102"/>
      <c r="J37" s="103"/>
      <c r="K37" s="103"/>
      <c r="L37" s="103"/>
      <c r="M37" s="103"/>
      <c r="N37" s="103"/>
      <c r="O37" s="103"/>
      <c r="P37" s="103"/>
      <c r="Q37" s="102"/>
      <c r="R37" s="261" t="s">
        <v>1147</v>
      </c>
      <c r="S37" s="262">
        <v>0</v>
      </c>
      <c r="T37" s="108">
        <v>0</v>
      </c>
      <c r="U37" s="108">
        <f t="shared" si="0"/>
        <v>0</v>
      </c>
      <c r="V37" s="109">
        <f t="shared" si="1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x14ac:dyDescent="0.25">
      <c r="A38" s="158">
        <v>31</v>
      </c>
      <c r="B38" s="159" t="s">
        <v>789</v>
      </c>
      <c r="C38" s="153" t="s">
        <v>608</v>
      </c>
      <c r="D38" s="159" t="s">
        <v>460</v>
      </c>
      <c r="E38" s="159" t="s">
        <v>208</v>
      </c>
      <c r="F38" s="163" t="s">
        <v>219</v>
      </c>
      <c r="G38" s="121" t="s">
        <v>3</v>
      </c>
      <c r="H38" s="259">
        <v>2.88</v>
      </c>
      <c r="I38" s="102"/>
      <c r="J38" s="103">
        <v>1</v>
      </c>
      <c r="K38" s="103"/>
      <c r="L38" s="103"/>
      <c r="M38" s="103">
        <v>1</v>
      </c>
      <c r="N38" s="103">
        <v>1</v>
      </c>
      <c r="O38" s="103"/>
      <c r="P38" s="103">
        <v>1</v>
      </c>
      <c r="Q38" s="102"/>
      <c r="R38" s="122">
        <f>IFERROR(VLOOKUP(G38,'Úklid kategorie'!$E$5:$F$11,2,FALSE),"Není kategorie")</f>
        <v>0</v>
      </c>
      <c r="S38" s="107">
        <f t="shared" si="2"/>
        <v>76.354175999999995</v>
      </c>
      <c r="T38" s="108">
        <f t="shared" si="3"/>
        <v>0</v>
      </c>
      <c r="U38" s="108">
        <f t="shared" si="0"/>
        <v>0</v>
      </c>
      <c r="V38" s="109">
        <f t="shared" si="1"/>
        <v>0</v>
      </c>
      <c r="AH38" s="2"/>
      <c r="AI38" s="2"/>
      <c r="AJ38" s="2"/>
      <c r="AQ38" s="2"/>
      <c r="AR38" s="2"/>
      <c r="AS38" s="2"/>
      <c r="BA38" s="2"/>
      <c r="BB38" s="2"/>
      <c r="BC38" s="2"/>
    </row>
    <row r="39" spans="1:55" x14ac:dyDescent="0.25">
      <c r="A39" s="158">
        <v>32</v>
      </c>
      <c r="B39" s="160" t="s">
        <v>790</v>
      </c>
      <c r="C39" s="153" t="s">
        <v>608</v>
      </c>
      <c r="D39" s="160" t="s">
        <v>462</v>
      </c>
      <c r="E39" s="160" t="s">
        <v>208</v>
      </c>
      <c r="F39" s="163" t="s">
        <v>219</v>
      </c>
      <c r="G39" s="121" t="s">
        <v>3</v>
      </c>
      <c r="H39" s="260">
        <v>16.77</v>
      </c>
      <c r="I39" s="103"/>
      <c r="J39" s="103">
        <v>1</v>
      </c>
      <c r="K39" s="103"/>
      <c r="L39" s="103"/>
      <c r="M39" s="103">
        <v>1</v>
      </c>
      <c r="N39" s="103">
        <v>1</v>
      </c>
      <c r="O39" s="103"/>
      <c r="P39" s="103">
        <v>1</v>
      </c>
      <c r="Q39" s="103"/>
      <c r="R39" s="122">
        <f>IFERROR(VLOOKUP(G39,'Úklid kategorie'!$E$5:$F$11,2,FALSE),"Není kategorie")</f>
        <v>0</v>
      </c>
      <c r="S39" s="107">
        <f t="shared" si="2"/>
        <v>444.60400400000003</v>
      </c>
      <c r="T39" s="108">
        <f t="shared" si="3"/>
        <v>0</v>
      </c>
      <c r="U39" s="108">
        <f t="shared" si="0"/>
        <v>0</v>
      </c>
      <c r="V39" s="109">
        <f t="shared" si="1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58">
        <v>33</v>
      </c>
      <c r="B40" s="159" t="s">
        <v>791</v>
      </c>
      <c r="C40" s="153" t="s">
        <v>609</v>
      </c>
      <c r="D40" s="159" t="s">
        <v>472</v>
      </c>
      <c r="E40" s="159" t="s">
        <v>206</v>
      </c>
      <c r="F40" s="163" t="s">
        <v>219</v>
      </c>
      <c r="G40" s="121" t="s">
        <v>2</v>
      </c>
      <c r="H40" s="259">
        <v>79.86</v>
      </c>
      <c r="I40" s="103"/>
      <c r="J40" s="103">
        <v>1</v>
      </c>
      <c r="K40" s="103"/>
      <c r="L40" s="103"/>
      <c r="M40" s="103">
        <v>1</v>
      </c>
      <c r="N40" s="103">
        <v>1</v>
      </c>
      <c r="O40" s="103">
        <v>1</v>
      </c>
      <c r="P40" s="103"/>
      <c r="Q40" s="103"/>
      <c r="R40" s="122">
        <f>IFERROR(VLOOKUP(G40,'Úklid kategorie'!$E$5:$F$11,2,FALSE),"Není kategorie")</f>
        <v>0</v>
      </c>
      <c r="S40" s="107">
        <f t="shared" si="2"/>
        <v>2130.5476719999997</v>
      </c>
      <c r="T40" s="108">
        <f t="shared" si="3"/>
        <v>0</v>
      </c>
      <c r="U40" s="108">
        <f t="shared" si="0"/>
        <v>0</v>
      </c>
      <c r="V40" s="109">
        <f t="shared" si="1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58">
        <v>34</v>
      </c>
      <c r="B41" s="160" t="s">
        <v>792</v>
      </c>
      <c r="C41" s="153" t="s">
        <v>609</v>
      </c>
      <c r="D41" s="160" t="s">
        <v>473</v>
      </c>
      <c r="E41" s="160" t="s">
        <v>204</v>
      </c>
      <c r="F41" s="163" t="s">
        <v>224</v>
      </c>
      <c r="G41" s="121" t="s">
        <v>6</v>
      </c>
      <c r="H41" s="260">
        <v>37.700000000000003</v>
      </c>
      <c r="I41" s="103"/>
      <c r="J41" s="102">
        <v>1</v>
      </c>
      <c r="K41" s="102"/>
      <c r="L41" s="102"/>
      <c r="M41" s="102">
        <v>1</v>
      </c>
      <c r="N41" s="102">
        <v>1</v>
      </c>
      <c r="O41" s="102">
        <v>1</v>
      </c>
      <c r="P41" s="102">
        <v>1</v>
      </c>
      <c r="Q41" s="103"/>
      <c r="R41" s="122">
        <f>IFERROR(VLOOKUP(G41,'Úklid kategorie'!$E$5:$F$11,2,FALSE),"Není kategorie")</f>
        <v>0</v>
      </c>
      <c r="S41" s="107">
        <f t="shared" si="2"/>
        <v>1012.0640400000001</v>
      </c>
      <c r="T41" s="108">
        <f t="shared" si="3"/>
        <v>0</v>
      </c>
      <c r="U41" s="108">
        <f t="shared" si="0"/>
        <v>0</v>
      </c>
      <c r="V41" s="109">
        <f t="shared" si="1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58">
        <v>35</v>
      </c>
      <c r="B42" s="159" t="s">
        <v>793</v>
      </c>
      <c r="C42" s="153" t="s">
        <v>609</v>
      </c>
      <c r="D42" s="159" t="s">
        <v>474</v>
      </c>
      <c r="E42" s="159" t="s">
        <v>204</v>
      </c>
      <c r="F42" s="163" t="s">
        <v>224</v>
      </c>
      <c r="G42" s="121" t="s">
        <v>6</v>
      </c>
      <c r="H42" s="259">
        <v>38.99</v>
      </c>
      <c r="I42" s="103"/>
      <c r="J42" s="102">
        <v>1</v>
      </c>
      <c r="K42" s="102"/>
      <c r="L42" s="102"/>
      <c r="M42" s="102">
        <v>1</v>
      </c>
      <c r="N42" s="102">
        <v>1</v>
      </c>
      <c r="O42" s="102">
        <v>1</v>
      </c>
      <c r="P42" s="102">
        <v>1</v>
      </c>
      <c r="Q42" s="102"/>
      <c r="R42" s="122">
        <f>IFERROR(VLOOKUP(G42,'Úklid kategorie'!$E$5:$F$11,2,FALSE),"Není kategorie")</f>
        <v>0</v>
      </c>
      <c r="S42" s="107">
        <f t="shared" si="2"/>
        <v>1046.694348</v>
      </c>
      <c r="T42" s="108">
        <f t="shared" si="3"/>
        <v>0</v>
      </c>
      <c r="U42" s="108">
        <f t="shared" si="0"/>
        <v>0</v>
      </c>
      <c r="V42" s="109">
        <f t="shared" si="1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58">
        <v>36</v>
      </c>
      <c r="B43" s="160" t="s">
        <v>794</v>
      </c>
      <c r="C43" s="153" t="s">
        <v>609</v>
      </c>
      <c r="D43" s="160" t="s">
        <v>475</v>
      </c>
      <c r="E43" s="160" t="s">
        <v>204</v>
      </c>
      <c r="F43" s="163" t="s">
        <v>224</v>
      </c>
      <c r="G43" s="121" t="s">
        <v>6</v>
      </c>
      <c r="H43" s="260">
        <v>38.99</v>
      </c>
      <c r="I43" s="103"/>
      <c r="J43" s="102">
        <v>1</v>
      </c>
      <c r="K43" s="102"/>
      <c r="L43" s="102"/>
      <c r="M43" s="102">
        <v>1</v>
      </c>
      <c r="N43" s="102">
        <v>1</v>
      </c>
      <c r="O43" s="102">
        <v>1</v>
      </c>
      <c r="P43" s="102">
        <v>1</v>
      </c>
      <c r="Q43" s="102"/>
      <c r="R43" s="122">
        <f>IFERROR(VLOOKUP(G43,'Úklid kategorie'!$E$5:$F$11,2,FALSE),"Není kategorie")</f>
        <v>0</v>
      </c>
      <c r="S43" s="107">
        <f t="shared" si="2"/>
        <v>1046.694348</v>
      </c>
      <c r="T43" s="108">
        <f t="shared" si="3"/>
        <v>0</v>
      </c>
      <c r="U43" s="108">
        <f t="shared" si="0"/>
        <v>0</v>
      </c>
      <c r="V43" s="109">
        <f t="shared" si="1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58">
        <v>37</v>
      </c>
      <c r="B44" s="159" t="s">
        <v>795</v>
      </c>
      <c r="C44" s="153" t="s">
        <v>609</v>
      </c>
      <c r="D44" s="159" t="s">
        <v>476</v>
      </c>
      <c r="E44" s="159" t="s">
        <v>204</v>
      </c>
      <c r="F44" s="163" t="s">
        <v>224</v>
      </c>
      <c r="G44" s="121" t="s">
        <v>6</v>
      </c>
      <c r="H44" s="259">
        <v>38.94</v>
      </c>
      <c r="I44" s="103"/>
      <c r="J44" s="102">
        <v>1</v>
      </c>
      <c r="K44" s="102"/>
      <c r="L44" s="102"/>
      <c r="M44" s="102">
        <v>1</v>
      </c>
      <c r="N44" s="102">
        <v>1</v>
      </c>
      <c r="O44" s="102">
        <v>1</v>
      </c>
      <c r="P44" s="102">
        <v>1</v>
      </c>
      <c r="Q44" s="102"/>
      <c r="R44" s="122">
        <f>IFERROR(VLOOKUP(G44,'Úklid kategorie'!$E$5:$F$11,2,FALSE),"Není kategorie")</f>
        <v>0</v>
      </c>
      <c r="S44" s="107">
        <f t="shared" si="2"/>
        <v>1045.3520880000001</v>
      </c>
      <c r="T44" s="108">
        <f t="shared" si="3"/>
        <v>0</v>
      </c>
      <c r="U44" s="108">
        <f t="shared" si="0"/>
        <v>0</v>
      </c>
      <c r="V44" s="109">
        <f t="shared" si="1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58">
        <v>38</v>
      </c>
      <c r="B45" s="160" t="s">
        <v>796</v>
      </c>
      <c r="C45" s="153" t="s">
        <v>609</v>
      </c>
      <c r="D45" s="160" t="s">
        <v>852</v>
      </c>
      <c r="E45" s="160" t="s">
        <v>204</v>
      </c>
      <c r="F45" s="163" t="s">
        <v>219</v>
      </c>
      <c r="G45" s="121" t="s">
        <v>6</v>
      </c>
      <c r="H45" s="260">
        <v>17.71</v>
      </c>
      <c r="I45" s="103"/>
      <c r="J45" s="102">
        <v>1</v>
      </c>
      <c r="K45" s="102"/>
      <c r="L45" s="102"/>
      <c r="M45" s="102">
        <v>1</v>
      </c>
      <c r="N45" s="102">
        <v>1</v>
      </c>
      <c r="O45" s="102">
        <v>1</v>
      </c>
      <c r="P45" s="102">
        <v>1</v>
      </c>
      <c r="Q45" s="103"/>
      <c r="R45" s="122">
        <f>IFERROR(VLOOKUP(G45,'Úklid kategorie'!$E$5:$F$11,2,FALSE),"Není kategorie")</f>
        <v>0</v>
      </c>
      <c r="S45" s="107">
        <f t="shared" si="2"/>
        <v>475.42849200000001</v>
      </c>
      <c r="T45" s="108">
        <f t="shared" si="3"/>
        <v>0</v>
      </c>
      <c r="U45" s="108">
        <f t="shared" si="0"/>
        <v>0</v>
      </c>
      <c r="V45" s="109">
        <f t="shared" si="1"/>
        <v>0</v>
      </c>
      <c r="W45" s="2"/>
      <c r="AQ45" s="2"/>
      <c r="AR45" s="2"/>
      <c r="AS45" s="2"/>
      <c r="BA45" s="2"/>
      <c r="BB45" s="2"/>
      <c r="BC45" s="2"/>
    </row>
    <row r="46" spans="1:55" x14ac:dyDescent="0.25">
      <c r="A46" s="158">
        <v>39</v>
      </c>
      <c r="B46" s="159" t="s">
        <v>797</v>
      </c>
      <c r="C46" s="153" t="s">
        <v>609</v>
      </c>
      <c r="D46" s="159" t="s">
        <v>477</v>
      </c>
      <c r="E46" s="159" t="s">
        <v>204</v>
      </c>
      <c r="F46" s="163" t="s">
        <v>224</v>
      </c>
      <c r="G46" s="121" t="s">
        <v>6</v>
      </c>
      <c r="H46" s="259">
        <v>38.950000000000003</v>
      </c>
      <c r="I46" s="103"/>
      <c r="J46" s="102">
        <v>1</v>
      </c>
      <c r="K46" s="102"/>
      <c r="L46" s="102"/>
      <c r="M46" s="102">
        <v>1</v>
      </c>
      <c r="N46" s="102">
        <v>1</v>
      </c>
      <c r="O46" s="102">
        <v>1</v>
      </c>
      <c r="P46" s="102">
        <v>1</v>
      </c>
      <c r="Q46" s="103"/>
      <c r="R46" s="122">
        <f>IFERROR(VLOOKUP(G46,'Úklid kategorie'!$E$5:$F$11,2,FALSE),"Není kategorie")</f>
        <v>0</v>
      </c>
      <c r="S46" s="107">
        <f t="shared" si="2"/>
        <v>1045.6205399999999</v>
      </c>
      <c r="T46" s="108">
        <f t="shared" si="3"/>
        <v>0</v>
      </c>
      <c r="U46" s="108">
        <f t="shared" si="0"/>
        <v>0</v>
      </c>
      <c r="V46" s="109">
        <f t="shared" si="1"/>
        <v>0</v>
      </c>
      <c r="W46" s="2"/>
      <c r="AQ46" s="2"/>
      <c r="AR46" s="2"/>
      <c r="AS46" s="2"/>
      <c r="BA46" s="2"/>
      <c r="BB46" s="2"/>
      <c r="BC46" s="2"/>
    </row>
    <row r="47" spans="1:55" x14ac:dyDescent="0.25">
      <c r="A47" s="158">
        <v>40</v>
      </c>
      <c r="B47" s="160" t="s">
        <v>798</v>
      </c>
      <c r="C47" s="153" t="s">
        <v>609</v>
      </c>
      <c r="D47" s="160" t="s">
        <v>478</v>
      </c>
      <c r="E47" s="160" t="s">
        <v>204</v>
      </c>
      <c r="F47" s="163" t="s">
        <v>224</v>
      </c>
      <c r="G47" s="121" t="s">
        <v>6</v>
      </c>
      <c r="H47" s="260">
        <v>37.47</v>
      </c>
      <c r="I47" s="103"/>
      <c r="J47" s="102">
        <v>1</v>
      </c>
      <c r="K47" s="102"/>
      <c r="L47" s="102"/>
      <c r="M47" s="102">
        <v>1</v>
      </c>
      <c r="N47" s="102">
        <v>1</v>
      </c>
      <c r="O47" s="102">
        <v>1</v>
      </c>
      <c r="P47" s="102">
        <v>1</v>
      </c>
      <c r="Q47" s="103"/>
      <c r="R47" s="122">
        <f>IFERROR(VLOOKUP(G47,'Úklid kategorie'!$E$5:$F$11,2,FALSE),"Není kategorie")</f>
        <v>0</v>
      </c>
      <c r="S47" s="107">
        <f t="shared" si="2"/>
        <v>1005.8896440000001</v>
      </c>
      <c r="T47" s="108">
        <f t="shared" si="3"/>
        <v>0</v>
      </c>
      <c r="U47" s="108">
        <f t="shared" si="0"/>
        <v>0</v>
      </c>
      <c r="V47" s="109">
        <f t="shared" si="1"/>
        <v>0</v>
      </c>
      <c r="W47" s="2"/>
      <c r="AH47" s="2"/>
      <c r="AI47" s="2"/>
      <c r="AJ47" s="2"/>
      <c r="AQ47" s="2"/>
      <c r="AR47" s="2"/>
      <c r="AS47" s="2"/>
      <c r="BA47" s="2"/>
      <c r="BB47" s="2"/>
      <c r="BC47" s="2"/>
    </row>
    <row r="48" spans="1:55" x14ac:dyDescent="0.25">
      <c r="A48" s="158">
        <v>41</v>
      </c>
      <c r="B48" s="159" t="s">
        <v>799</v>
      </c>
      <c r="C48" s="153" t="s">
        <v>609</v>
      </c>
      <c r="D48" s="159" t="s">
        <v>479</v>
      </c>
      <c r="E48" s="159" t="s">
        <v>204</v>
      </c>
      <c r="F48" s="163" t="s">
        <v>224</v>
      </c>
      <c r="G48" s="121" t="s">
        <v>6</v>
      </c>
      <c r="H48" s="259">
        <v>38.9</v>
      </c>
      <c r="I48" s="102"/>
      <c r="J48" s="102">
        <v>1</v>
      </c>
      <c r="K48" s="102"/>
      <c r="L48" s="102"/>
      <c r="M48" s="102">
        <v>1</v>
      </c>
      <c r="N48" s="102">
        <v>1</v>
      </c>
      <c r="O48" s="102">
        <v>1</v>
      </c>
      <c r="P48" s="102">
        <v>1</v>
      </c>
      <c r="Q48" s="102"/>
      <c r="R48" s="122">
        <f>IFERROR(VLOOKUP(G48,'Úklid kategorie'!$E$5:$F$11,2,FALSE),"Není kategorie")</f>
        <v>0</v>
      </c>
      <c r="S48" s="107">
        <f t="shared" si="2"/>
        <v>1044.27828</v>
      </c>
      <c r="T48" s="108">
        <f t="shared" si="3"/>
        <v>0</v>
      </c>
      <c r="U48" s="108">
        <f t="shared" si="0"/>
        <v>0</v>
      </c>
      <c r="V48" s="109">
        <f t="shared" si="1"/>
        <v>0</v>
      </c>
      <c r="W48" s="2"/>
      <c r="AH48" s="2"/>
      <c r="AI48" s="2"/>
      <c r="AJ48" s="2"/>
      <c r="AQ48" s="2"/>
      <c r="AR48" s="2"/>
      <c r="AS48" s="2"/>
      <c r="BA48" s="2"/>
      <c r="BB48" s="2"/>
      <c r="BC48" s="2"/>
    </row>
    <row r="49" spans="1:55" s="91" customFormat="1" x14ac:dyDescent="0.25">
      <c r="A49" s="158">
        <v>42</v>
      </c>
      <c r="B49" s="160" t="s">
        <v>800</v>
      </c>
      <c r="C49" s="153" t="s">
        <v>609</v>
      </c>
      <c r="D49" s="160" t="s">
        <v>480</v>
      </c>
      <c r="E49" s="160" t="s">
        <v>204</v>
      </c>
      <c r="F49" s="163" t="s">
        <v>224</v>
      </c>
      <c r="G49" s="121" t="s">
        <v>6</v>
      </c>
      <c r="H49" s="260">
        <v>19.079999999999998</v>
      </c>
      <c r="I49" s="90"/>
      <c r="J49" s="102">
        <v>1</v>
      </c>
      <c r="K49" s="102"/>
      <c r="L49" s="102"/>
      <c r="M49" s="102">
        <v>1</v>
      </c>
      <c r="N49" s="102">
        <v>1</v>
      </c>
      <c r="O49" s="102">
        <v>1</v>
      </c>
      <c r="P49" s="102">
        <v>1</v>
      </c>
      <c r="Q49" s="90"/>
      <c r="R49" s="122">
        <f>IFERROR(VLOOKUP(G49,'Úklid kategorie'!$E$5:$F$11,2,FALSE),"Není kategorie")</f>
        <v>0</v>
      </c>
      <c r="S49" s="107">
        <f t="shared" si="2"/>
        <v>512.20641599999988</v>
      </c>
      <c r="T49" s="108">
        <f t="shared" si="3"/>
        <v>0</v>
      </c>
      <c r="U49" s="108">
        <f t="shared" si="0"/>
        <v>0</v>
      </c>
      <c r="V49" s="109">
        <f t="shared" si="1"/>
        <v>0</v>
      </c>
      <c r="W49" s="92"/>
      <c r="AH49" s="92"/>
      <c r="AI49" s="92"/>
      <c r="AJ49" s="92"/>
      <c r="AP49" s="92"/>
      <c r="AQ49" s="92"/>
      <c r="AR49" s="92"/>
      <c r="AS49" s="92"/>
      <c r="BA49" s="92"/>
      <c r="BB49" s="92"/>
      <c r="BC49" s="92"/>
    </row>
    <row r="50" spans="1:55" x14ac:dyDescent="0.25">
      <c r="A50" s="158">
        <v>43</v>
      </c>
      <c r="B50" s="159" t="s">
        <v>801</v>
      </c>
      <c r="C50" s="153" t="s">
        <v>609</v>
      </c>
      <c r="D50" s="159" t="s">
        <v>481</v>
      </c>
      <c r="E50" s="159" t="s">
        <v>204</v>
      </c>
      <c r="F50" s="163" t="s">
        <v>224</v>
      </c>
      <c r="G50" s="121" t="s">
        <v>6</v>
      </c>
      <c r="H50" s="259">
        <v>38.99</v>
      </c>
      <c r="I50" s="102"/>
      <c r="J50" s="102">
        <v>1</v>
      </c>
      <c r="K50" s="102"/>
      <c r="L50" s="102"/>
      <c r="M50" s="102">
        <v>1</v>
      </c>
      <c r="N50" s="102">
        <v>1</v>
      </c>
      <c r="O50" s="102">
        <v>1</v>
      </c>
      <c r="P50" s="102">
        <v>1</v>
      </c>
      <c r="Q50" s="102"/>
      <c r="R50" s="122">
        <f>IFERROR(VLOOKUP(G50,'Úklid kategorie'!$E$5:$F$11,2,FALSE),"Není kategorie")</f>
        <v>0</v>
      </c>
      <c r="S50" s="107">
        <f t="shared" si="2"/>
        <v>1046.694348</v>
      </c>
      <c r="T50" s="108">
        <f t="shared" si="3"/>
        <v>0</v>
      </c>
      <c r="U50" s="108">
        <f t="shared" si="0"/>
        <v>0</v>
      </c>
      <c r="V50" s="109">
        <f t="shared" si="1"/>
        <v>0</v>
      </c>
      <c r="W50" s="2"/>
      <c r="AH50" s="2"/>
      <c r="AI50" s="2"/>
      <c r="AJ50" s="2"/>
      <c r="AP50" s="2"/>
      <c r="AQ50" s="2"/>
      <c r="AR50" s="2"/>
      <c r="AS50" s="2"/>
      <c r="BA50" s="2"/>
      <c r="BB50" s="2"/>
      <c r="BC50" s="2"/>
    </row>
    <row r="51" spans="1:55" x14ac:dyDescent="0.25">
      <c r="A51" s="158">
        <v>44</v>
      </c>
      <c r="B51" s="160" t="s">
        <v>802</v>
      </c>
      <c r="C51" s="153" t="s">
        <v>609</v>
      </c>
      <c r="D51" s="160" t="s">
        <v>482</v>
      </c>
      <c r="E51" s="160" t="s">
        <v>204</v>
      </c>
      <c r="F51" s="163" t="s">
        <v>224</v>
      </c>
      <c r="G51" s="121" t="s">
        <v>6</v>
      </c>
      <c r="H51" s="260">
        <v>38.82</v>
      </c>
      <c r="I51" s="103"/>
      <c r="J51" s="102">
        <v>1</v>
      </c>
      <c r="K51" s="102"/>
      <c r="L51" s="102"/>
      <c r="M51" s="102">
        <v>1</v>
      </c>
      <c r="N51" s="102">
        <v>1</v>
      </c>
      <c r="O51" s="102">
        <v>1</v>
      </c>
      <c r="P51" s="102">
        <v>1</v>
      </c>
      <c r="Q51" s="103"/>
      <c r="R51" s="122">
        <f>IFERROR(VLOOKUP(G51,'Úklid kategorie'!$E$5:$F$11,2,FALSE),"Není kategorie")</f>
        <v>0</v>
      </c>
      <c r="S51" s="107">
        <f t="shared" si="2"/>
        <v>1042.130664</v>
      </c>
      <c r="T51" s="108">
        <f t="shared" si="3"/>
        <v>0</v>
      </c>
      <c r="U51" s="108">
        <f t="shared" si="0"/>
        <v>0</v>
      </c>
      <c r="V51" s="109">
        <f t="shared" si="1"/>
        <v>0</v>
      </c>
      <c r="W51" s="2"/>
      <c r="AH51" s="2"/>
      <c r="AI51" s="2"/>
      <c r="AJ51" s="2"/>
      <c r="AQ51" s="2"/>
      <c r="AR51" s="2"/>
      <c r="AS51" s="2"/>
      <c r="BA51" s="2"/>
      <c r="BB51" s="2"/>
      <c r="BC51" s="2"/>
    </row>
    <row r="52" spans="1:55" x14ac:dyDescent="0.25">
      <c r="A52" s="158">
        <v>45</v>
      </c>
      <c r="B52" s="159" t="s">
        <v>803</v>
      </c>
      <c r="C52" s="153" t="s">
        <v>609</v>
      </c>
      <c r="D52" s="159" t="s">
        <v>483</v>
      </c>
      <c r="E52" s="159" t="s">
        <v>208</v>
      </c>
      <c r="F52" s="163" t="s">
        <v>219</v>
      </c>
      <c r="G52" s="121" t="s">
        <v>3</v>
      </c>
      <c r="H52" s="259">
        <v>17.059999999999999</v>
      </c>
      <c r="I52" s="103"/>
      <c r="J52" s="103">
        <v>1</v>
      </c>
      <c r="K52" s="103"/>
      <c r="L52" s="103"/>
      <c r="M52" s="103">
        <v>1</v>
      </c>
      <c r="N52" s="103">
        <v>1</v>
      </c>
      <c r="O52" s="103"/>
      <c r="P52" s="103">
        <v>1</v>
      </c>
      <c r="Q52" s="102"/>
      <c r="R52" s="122">
        <f>IFERROR(VLOOKUP(G52,'Úklid kategorie'!$E$5:$F$11,2,FALSE),"Není kategorie")</f>
        <v>0</v>
      </c>
      <c r="S52" s="107">
        <f t="shared" si="2"/>
        <v>452.29244533333326</v>
      </c>
      <c r="T52" s="108">
        <f t="shared" si="3"/>
        <v>0</v>
      </c>
      <c r="U52" s="108">
        <f t="shared" si="0"/>
        <v>0</v>
      </c>
      <c r="V52" s="109">
        <f t="shared" si="1"/>
        <v>0</v>
      </c>
      <c r="W52" s="2"/>
      <c r="AH52" s="2"/>
      <c r="AI52" s="2"/>
      <c r="AJ52" s="2"/>
      <c r="AQ52" s="2"/>
      <c r="AR52" s="2"/>
      <c r="AS52" s="2"/>
      <c r="BA52" s="2"/>
      <c r="BB52" s="2"/>
      <c r="BC52" s="2"/>
    </row>
    <row r="53" spans="1:55" x14ac:dyDescent="0.25">
      <c r="A53" s="158">
        <v>46</v>
      </c>
      <c r="B53" s="160" t="s">
        <v>804</v>
      </c>
      <c r="C53" s="153" t="s">
        <v>609</v>
      </c>
      <c r="D53" s="160" t="s">
        <v>484</v>
      </c>
      <c r="E53" s="160" t="s">
        <v>211</v>
      </c>
      <c r="F53" s="163" t="s">
        <v>219</v>
      </c>
      <c r="G53" s="121" t="s">
        <v>2</v>
      </c>
      <c r="H53" s="260">
        <v>52.66</v>
      </c>
      <c r="I53" s="103"/>
      <c r="J53" s="103">
        <v>1</v>
      </c>
      <c r="K53" s="103"/>
      <c r="L53" s="103"/>
      <c r="M53" s="103">
        <v>1</v>
      </c>
      <c r="N53" s="103">
        <v>1</v>
      </c>
      <c r="O53" s="103">
        <v>1</v>
      </c>
      <c r="P53" s="103"/>
      <c r="Q53" s="90"/>
      <c r="R53" s="122">
        <f>IFERROR(VLOOKUP(G53,'Úklid kategorie'!$E$5:$F$11,2,FALSE),"Není kategorie")</f>
        <v>0</v>
      </c>
      <c r="S53" s="107">
        <f t="shared" si="2"/>
        <v>1404.8915653333333</v>
      </c>
      <c r="T53" s="108">
        <f t="shared" si="3"/>
        <v>0</v>
      </c>
      <c r="U53" s="108">
        <f t="shared" si="0"/>
        <v>0</v>
      </c>
      <c r="V53" s="109">
        <f t="shared" si="1"/>
        <v>0</v>
      </c>
      <c r="W53" s="2"/>
      <c r="AH53" s="2"/>
      <c r="AI53" s="2"/>
      <c r="AJ53" s="2"/>
      <c r="AP53" s="2"/>
      <c r="AQ53" s="2"/>
      <c r="AR53" s="2"/>
      <c r="AS53" s="2"/>
      <c r="BA53" s="2"/>
      <c r="BB53" s="2"/>
      <c r="BC53" s="2"/>
    </row>
    <row r="54" spans="1:55" x14ac:dyDescent="0.25">
      <c r="A54" s="158">
        <v>47</v>
      </c>
      <c r="B54" s="159" t="s">
        <v>805</v>
      </c>
      <c r="C54" s="153" t="s">
        <v>609</v>
      </c>
      <c r="D54" s="159" t="s">
        <v>485</v>
      </c>
      <c r="E54" s="159" t="s">
        <v>209</v>
      </c>
      <c r="F54" s="163" t="s">
        <v>219</v>
      </c>
      <c r="G54" s="121"/>
      <c r="H54" s="259">
        <v>2.8</v>
      </c>
      <c r="I54" s="103"/>
      <c r="J54" s="103"/>
      <c r="K54" s="103"/>
      <c r="L54" s="103"/>
      <c r="M54" s="103"/>
      <c r="N54" s="102"/>
      <c r="O54" s="102"/>
      <c r="P54" s="93"/>
      <c r="Q54" s="103"/>
      <c r="R54" s="122" t="s">
        <v>1153</v>
      </c>
      <c r="S54" s="107">
        <v>0</v>
      </c>
      <c r="T54" s="108">
        <v>0</v>
      </c>
      <c r="U54" s="108">
        <f t="shared" si="0"/>
        <v>0</v>
      </c>
      <c r="V54" s="109">
        <f t="shared" si="1"/>
        <v>0</v>
      </c>
      <c r="W54" s="2"/>
      <c r="AH54" s="2"/>
      <c r="AI54" s="2"/>
      <c r="AJ54" s="2"/>
      <c r="AP54" s="2"/>
      <c r="AQ54" s="2"/>
      <c r="AR54" s="2"/>
      <c r="AS54" s="2"/>
      <c r="BA54" s="2"/>
      <c r="BB54" s="2"/>
      <c r="BC54" s="2"/>
    </row>
    <row r="55" spans="1:55" x14ac:dyDescent="0.25">
      <c r="A55" s="158">
        <v>48</v>
      </c>
      <c r="B55" s="160" t="s">
        <v>806</v>
      </c>
      <c r="C55" s="153" t="s">
        <v>609</v>
      </c>
      <c r="D55" s="160" t="s">
        <v>486</v>
      </c>
      <c r="E55" s="160" t="s">
        <v>1090</v>
      </c>
      <c r="F55" s="234" t="s">
        <v>1089</v>
      </c>
      <c r="G55" s="121"/>
      <c r="H55" s="260">
        <v>3.15</v>
      </c>
      <c r="I55" s="103"/>
      <c r="J55" s="103"/>
      <c r="K55" s="103"/>
      <c r="L55" s="103"/>
      <c r="M55" s="103"/>
      <c r="N55" s="103"/>
      <c r="O55" s="103"/>
      <c r="P55" s="103"/>
      <c r="Q55" s="102"/>
      <c r="R55" s="122" t="s">
        <v>1147</v>
      </c>
      <c r="S55" s="107">
        <v>0</v>
      </c>
      <c r="T55" s="108">
        <v>0</v>
      </c>
      <c r="U55" s="108">
        <f t="shared" si="0"/>
        <v>0</v>
      </c>
      <c r="V55" s="109">
        <f t="shared" si="1"/>
        <v>0</v>
      </c>
      <c r="W55" s="2"/>
      <c r="AH55" s="2"/>
      <c r="AI55" s="2"/>
      <c r="AJ55" s="2"/>
      <c r="AQ55" s="2"/>
      <c r="AR55" s="2"/>
      <c r="AS55" s="2"/>
      <c r="BA55" s="2"/>
      <c r="BB55" s="2"/>
      <c r="BC55" s="2"/>
    </row>
    <row r="56" spans="1:55" x14ac:dyDescent="0.25">
      <c r="A56" s="158">
        <v>49</v>
      </c>
      <c r="B56" s="159" t="s">
        <v>807</v>
      </c>
      <c r="C56" s="153" t="s">
        <v>609</v>
      </c>
      <c r="D56" s="159" t="s">
        <v>487</v>
      </c>
      <c r="E56" s="159" t="s">
        <v>208</v>
      </c>
      <c r="F56" s="163" t="s">
        <v>219</v>
      </c>
      <c r="G56" s="121" t="s">
        <v>3</v>
      </c>
      <c r="H56" s="259">
        <v>17.149999999999999</v>
      </c>
      <c r="I56" s="103"/>
      <c r="J56" s="103">
        <v>1</v>
      </c>
      <c r="K56" s="103"/>
      <c r="L56" s="103"/>
      <c r="M56" s="103">
        <v>1</v>
      </c>
      <c r="N56" s="103">
        <v>1</v>
      </c>
      <c r="O56" s="103"/>
      <c r="P56" s="103">
        <v>1</v>
      </c>
      <c r="Q56" s="93"/>
      <c r="R56" s="122">
        <f>IFERROR(VLOOKUP(G56,'Úklid kategorie'!$E$5:$F$11,2,FALSE),"Není kategorie")</f>
        <v>0</v>
      </c>
      <c r="S56" s="107">
        <f t="shared" si="2"/>
        <v>454.67851333333329</v>
      </c>
      <c r="T56" s="108">
        <f t="shared" si="3"/>
        <v>0</v>
      </c>
      <c r="U56" s="108">
        <f t="shared" si="0"/>
        <v>0</v>
      </c>
      <c r="V56" s="109">
        <f t="shared" si="1"/>
        <v>0</v>
      </c>
      <c r="W56" s="2"/>
      <c r="AH56" s="2"/>
      <c r="AI56" s="2"/>
      <c r="AJ56" s="2"/>
      <c r="AQ56" s="2"/>
      <c r="AR56" s="2"/>
      <c r="AS56" s="2"/>
      <c r="BA56" s="2"/>
      <c r="BB56" s="2"/>
      <c r="BC56" s="2"/>
    </row>
    <row r="57" spans="1:55" x14ac:dyDescent="0.25">
      <c r="A57" s="158">
        <v>50</v>
      </c>
      <c r="B57" s="160" t="s">
        <v>808</v>
      </c>
      <c r="C57" s="153" t="s">
        <v>610</v>
      </c>
      <c r="D57" s="160" t="s">
        <v>500</v>
      </c>
      <c r="E57" s="160" t="s">
        <v>206</v>
      </c>
      <c r="F57" s="163" t="s">
        <v>219</v>
      </c>
      <c r="G57" s="121" t="s">
        <v>2</v>
      </c>
      <c r="H57" s="260">
        <v>79.7</v>
      </c>
      <c r="I57" s="103"/>
      <c r="J57" s="103">
        <v>1</v>
      </c>
      <c r="K57" s="103"/>
      <c r="L57" s="103"/>
      <c r="M57" s="103">
        <v>1</v>
      </c>
      <c r="N57" s="103">
        <v>1</v>
      </c>
      <c r="O57" s="103">
        <v>1</v>
      </c>
      <c r="P57" s="103"/>
      <c r="Q57" s="102"/>
      <c r="R57" s="122">
        <f>IFERROR(VLOOKUP(G57,'Úklid kategorie'!$E$5:$F$11,2,FALSE),"Není kategorie")</f>
        <v>0</v>
      </c>
      <c r="S57" s="107">
        <f t="shared" si="2"/>
        <v>2126.2791066666664</v>
      </c>
      <c r="T57" s="108">
        <f t="shared" si="3"/>
        <v>0</v>
      </c>
      <c r="U57" s="108">
        <f t="shared" si="0"/>
        <v>0</v>
      </c>
      <c r="V57" s="109">
        <f t="shared" si="1"/>
        <v>0</v>
      </c>
      <c r="W57" s="2"/>
      <c r="AQ57" s="2"/>
      <c r="AR57" s="2"/>
      <c r="AS57" s="2"/>
      <c r="BA57" s="2"/>
      <c r="BB57" s="2"/>
      <c r="BC57" s="2"/>
    </row>
    <row r="58" spans="1:55" x14ac:dyDescent="0.25">
      <c r="A58" s="158">
        <v>51</v>
      </c>
      <c r="B58" s="159" t="s">
        <v>809</v>
      </c>
      <c r="C58" s="153" t="s">
        <v>610</v>
      </c>
      <c r="D58" s="159" t="s">
        <v>501</v>
      </c>
      <c r="E58" s="159" t="s">
        <v>212</v>
      </c>
      <c r="F58" s="163" t="s">
        <v>224</v>
      </c>
      <c r="G58" s="121" t="s">
        <v>5</v>
      </c>
      <c r="H58" s="259">
        <v>17.829999999999998</v>
      </c>
      <c r="I58" s="103"/>
      <c r="J58" s="103">
        <v>1</v>
      </c>
      <c r="K58" s="103"/>
      <c r="L58" s="103"/>
      <c r="M58" s="103">
        <v>1</v>
      </c>
      <c r="N58" s="103">
        <v>1</v>
      </c>
      <c r="O58" s="103">
        <v>1</v>
      </c>
      <c r="P58" s="103">
        <v>1</v>
      </c>
      <c r="Q58" s="104"/>
      <c r="R58" s="122">
        <f>IFERROR(VLOOKUP(G58,'Úklid kategorie'!$E$5:$F$11,2,FALSE),"Není kategorie")</f>
        <v>0</v>
      </c>
      <c r="S58" s="107">
        <f t="shared" si="2"/>
        <v>478.64991599999996</v>
      </c>
      <c r="T58" s="108">
        <f t="shared" si="3"/>
        <v>0</v>
      </c>
      <c r="U58" s="108">
        <f t="shared" si="0"/>
        <v>0</v>
      </c>
      <c r="V58" s="109">
        <f t="shared" si="1"/>
        <v>0</v>
      </c>
      <c r="W58" s="2"/>
      <c r="AQ58" s="2"/>
      <c r="AR58" s="2"/>
      <c r="AS58" s="2"/>
      <c r="BA58" s="2"/>
      <c r="BB58" s="2"/>
      <c r="BC58" s="2"/>
    </row>
    <row r="59" spans="1:55" x14ac:dyDescent="0.25">
      <c r="A59" s="158">
        <v>52</v>
      </c>
      <c r="B59" s="160" t="s">
        <v>810</v>
      </c>
      <c r="C59" s="153" t="s">
        <v>610</v>
      </c>
      <c r="D59" s="160" t="s">
        <v>502</v>
      </c>
      <c r="E59" s="160" t="s">
        <v>204</v>
      </c>
      <c r="F59" s="163" t="s">
        <v>224</v>
      </c>
      <c r="G59" s="121" t="s">
        <v>6</v>
      </c>
      <c r="H59" s="260">
        <v>78.69</v>
      </c>
      <c r="I59" s="103"/>
      <c r="J59" s="102">
        <v>1</v>
      </c>
      <c r="K59" s="102"/>
      <c r="L59" s="102"/>
      <c r="M59" s="102">
        <v>1</v>
      </c>
      <c r="N59" s="102">
        <v>1</v>
      </c>
      <c r="O59" s="102">
        <v>1</v>
      </c>
      <c r="P59" s="102">
        <v>1</v>
      </c>
      <c r="Q59" s="90"/>
      <c r="R59" s="122">
        <f>IFERROR(VLOOKUP(G59,'Úklid kategorie'!$E$5:$F$11,2,FALSE),"Není kategorie")</f>
        <v>0</v>
      </c>
      <c r="S59" s="107">
        <f t="shared" si="2"/>
        <v>2112.4487879999997</v>
      </c>
      <c r="T59" s="108">
        <f t="shared" si="3"/>
        <v>0</v>
      </c>
      <c r="U59" s="108">
        <f t="shared" si="0"/>
        <v>0</v>
      </c>
      <c r="V59" s="109">
        <f t="shared" si="1"/>
        <v>0</v>
      </c>
      <c r="W59" s="2"/>
      <c r="AQ59" s="2"/>
      <c r="AR59" s="2"/>
      <c r="AS59" s="2"/>
      <c r="BA59" s="2"/>
      <c r="BB59" s="2"/>
      <c r="BC59" s="2"/>
    </row>
    <row r="60" spans="1:55" x14ac:dyDescent="0.25">
      <c r="A60" s="158">
        <v>53</v>
      </c>
      <c r="B60" s="159" t="s">
        <v>811</v>
      </c>
      <c r="C60" s="153" t="s">
        <v>610</v>
      </c>
      <c r="D60" s="159" t="s">
        <v>503</v>
      </c>
      <c r="E60" s="159" t="s">
        <v>217</v>
      </c>
      <c r="F60" s="163" t="s">
        <v>224</v>
      </c>
      <c r="G60" s="121" t="s">
        <v>6</v>
      </c>
      <c r="H60" s="259">
        <v>19.03</v>
      </c>
      <c r="I60" s="103"/>
      <c r="J60" s="102">
        <v>1</v>
      </c>
      <c r="K60" s="102"/>
      <c r="L60" s="102"/>
      <c r="M60" s="102">
        <v>1</v>
      </c>
      <c r="N60" s="102">
        <v>1</v>
      </c>
      <c r="O60" s="102">
        <v>1</v>
      </c>
      <c r="P60" s="102">
        <v>1</v>
      </c>
      <c r="Q60" s="93"/>
      <c r="R60" s="122">
        <f>IFERROR(VLOOKUP(G60,'Úklid kategorie'!$E$5:$F$11,2,FALSE),"Není kategorie")</f>
        <v>0</v>
      </c>
      <c r="S60" s="107">
        <f t="shared" si="2"/>
        <v>510.86415600000004</v>
      </c>
      <c r="T60" s="108">
        <f t="shared" si="3"/>
        <v>0</v>
      </c>
      <c r="U60" s="108">
        <f t="shared" si="0"/>
        <v>0</v>
      </c>
      <c r="V60" s="109">
        <f t="shared" si="1"/>
        <v>0</v>
      </c>
      <c r="W60" s="2"/>
      <c r="AH60" s="2"/>
      <c r="AI60" s="2"/>
      <c r="AJ60" s="2"/>
      <c r="AQ60" s="2"/>
      <c r="AR60" s="2"/>
      <c r="AS60" s="2"/>
      <c r="BA60" s="2"/>
      <c r="BB60" s="2"/>
      <c r="BC60" s="2"/>
    </row>
    <row r="61" spans="1:55" x14ac:dyDescent="0.25">
      <c r="A61" s="158">
        <v>54</v>
      </c>
      <c r="B61" s="160" t="s">
        <v>812</v>
      </c>
      <c r="C61" s="153" t="s">
        <v>610</v>
      </c>
      <c r="D61" s="160" t="s">
        <v>504</v>
      </c>
      <c r="E61" s="160" t="s">
        <v>204</v>
      </c>
      <c r="F61" s="163" t="s">
        <v>224</v>
      </c>
      <c r="G61" s="121" t="s">
        <v>6</v>
      </c>
      <c r="H61" s="260">
        <v>17.75</v>
      </c>
      <c r="I61" s="90"/>
      <c r="J61" s="102">
        <v>1</v>
      </c>
      <c r="K61" s="102"/>
      <c r="L61" s="102"/>
      <c r="M61" s="102">
        <v>1</v>
      </c>
      <c r="N61" s="102">
        <v>1</v>
      </c>
      <c r="O61" s="102">
        <v>1</v>
      </c>
      <c r="P61" s="102">
        <v>1</v>
      </c>
      <c r="Q61" s="90"/>
      <c r="R61" s="122">
        <f>IFERROR(VLOOKUP(G61,'Úklid kategorie'!$E$5:$F$11,2,FALSE),"Není kategorie")</f>
        <v>0</v>
      </c>
      <c r="S61" s="107">
        <f t="shared" si="2"/>
        <v>476.50229999999999</v>
      </c>
      <c r="T61" s="108">
        <f t="shared" si="3"/>
        <v>0</v>
      </c>
      <c r="U61" s="108">
        <f t="shared" si="0"/>
        <v>0</v>
      </c>
      <c r="V61" s="109">
        <f t="shared" si="1"/>
        <v>0</v>
      </c>
      <c r="W61" s="2"/>
      <c r="AH61" s="2"/>
      <c r="AI61" s="2"/>
      <c r="AJ61" s="2"/>
      <c r="AQ61" s="2"/>
      <c r="AR61" s="2"/>
      <c r="AS61" s="2"/>
      <c r="BA61" s="2"/>
      <c r="BB61" s="2"/>
      <c r="BC61" s="2"/>
    </row>
    <row r="62" spans="1:55" x14ac:dyDescent="0.25">
      <c r="A62" s="158">
        <v>55</v>
      </c>
      <c r="B62" s="159" t="s">
        <v>813</v>
      </c>
      <c r="C62" s="153" t="s">
        <v>610</v>
      </c>
      <c r="D62" s="159" t="s">
        <v>853</v>
      </c>
      <c r="E62" s="159" t="s">
        <v>204</v>
      </c>
      <c r="F62" s="163" t="s">
        <v>224</v>
      </c>
      <c r="G62" s="121" t="s">
        <v>6</v>
      </c>
      <c r="H62" s="259">
        <v>17.72</v>
      </c>
      <c r="I62" s="102"/>
      <c r="J62" s="102">
        <v>1</v>
      </c>
      <c r="K62" s="102"/>
      <c r="L62" s="102"/>
      <c r="M62" s="102">
        <v>1</v>
      </c>
      <c r="N62" s="102">
        <v>1</v>
      </c>
      <c r="O62" s="102">
        <v>1</v>
      </c>
      <c r="P62" s="102">
        <v>1</v>
      </c>
      <c r="Q62" s="102"/>
      <c r="R62" s="122">
        <f>IFERROR(VLOOKUP(G62,'Úklid kategorie'!$E$5:$F$11,2,FALSE),"Není kategorie")</f>
        <v>0</v>
      </c>
      <c r="S62" s="107">
        <f t="shared" si="2"/>
        <v>475.69694399999997</v>
      </c>
      <c r="T62" s="108">
        <f t="shared" si="3"/>
        <v>0</v>
      </c>
      <c r="U62" s="108">
        <f t="shared" si="0"/>
        <v>0</v>
      </c>
      <c r="V62" s="109">
        <f t="shared" si="1"/>
        <v>0</v>
      </c>
      <c r="W62" s="2"/>
      <c r="AQ62" s="2"/>
      <c r="AR62" s="2"/>
      <c r="AS62" s="2"/>
      <c r="BA62" s="2"/>
      <c r="BB62" s="2"/>
      <c r="BC62" s="2"/>
    </row>
    <row r="63" spans="1:55" x14ac:dyDescent="0.25">
      <c r="A63" s="158">
        <v>56</v>
      </c>
      <c r="B63" s="160" t="s">
        <v>814</v>
      </c>
      <c r="C63" s="153" t="s">
        <v>610</v>
      </c>
      <c r="D63" s="160" t="s">
        <v>505</v>
      </c>
      <c r="E63" s="160" t="s">
        <v>213</v>
      </c>
      <c r="F63" s="163" t="s">
        <v>224</v>
      </c>
      <c r="G63" s="121" t="s">
        <v>4</v>
      </c>
      <c r="H63" s="260">
        <v>19.04</v>
      </c>
      <c r="I63" s="102"/>
      <c r="J63" s="102"/>
      <c r="K63" s="102"/>
      <c r="L63" s="102"/>
      <c r="M63" s="103">
        <v>1</v>
      </c>
      <c r="N63" s="103">
        <v>1</v>
      </c>
      <c r="O63" s="103"/>
      <c r="P63" s="103">
        <v>1</v>
      </c>
      <c r="Q63" s="90"/>
      <c r="R63" s="122">
        <f>IFERROR(VLOOKUP(G63,'Úklid kategorie'!$E$5:$F$11,2,FALSE),"Není kategorie")</f>
        <v>0</v>
      </c>
      <c r="S63" s="107">
        <f t="shared" si="2"/>
        <v>104.94594133333332</v>
      </c>
      <c r="T63" s="108">
        <f t="shared" si="3"/>
        <v>0</v>
      </c>
      <c r="U63" s="108">
        <f t="shared" si="0"/>
        <v>0</v>
      </c>
      <c r="V63" s="109">
        <f t="shared" si="1"/>
        <v>0</v>
      </c>
      <c r="W63" s="2"/>
      <c r="AH63" s="2"/>
      <c r="AI63" s="2"/>
      <c r="AJ63" s="2"/>
      <c r="AQ63" s="2"/>
      <c r="AR63" s="2"/>
      <c r="AS63" s="2"/>
      <c r="BA63" s="2"/>
      <c r="BB63" s="2"/>
      <c r="BC63" s="2"/>
    </row>
    <row r="64" spans="1:55" x14ac:dyDescent="0.25">
      <c r="A64" s="158">
        <v>57</v>
      </c>
      <c r="B64" s="159" t="s">
        <v>815</v>
      </c>
      <c r="C64" s="153" t="s">
        <v>610</v>
      </c>
      <c r="D64" s="159" t="s">
        <v>506</v>
      </c>
      <c r="E64" s="159" t="s">
        <v>204</v>
      </c>
      <c r="F64" s="163" t="s">
        <v>224</v>
      </c>
      <c r="G64" s="121" t="s">
        <v>6</v>
      </c>
      <c r="H64" s="259">
        <v>38.96</v>
      </c>
      <c r="I64" s="103"/>
      <c r="J64" s="102">
        <v>1</v>
      </c>
      <c r="K64" s="102"/>
      <c r="L64" s="102"/>
      <c r="M64" s="102">
        <v>1</v>
      </c>
      <c r="N64" s="102">
        <v>1</v>
      </c>
      <c r="O64" s="102">
        <v>1</v>
      </c>
      <c r="P64" s="102">
        <v>1</v>
      </c>
      <c r="Q64" s="103"/>
      <c r="R64" s="122">
        <f>IFERROR(VLOOKUP(G64,'Úklid kategorie'!$E$5:$F$11,2,FALSE),"Není kategorie")</f>
        <v>0</v>
      </c>
      <c r="S64" s="107">
        <f t="shared" si="2"/>
        <v>1045.8889919999999</v>
      </c>
      <c r="T64" s="108">
        <f t="shared" si="3"/>
        <v>0</v>
      </c>
      <c r="U64" s="108">
        <f t="shared" si="0"/>
        <v>0</v>
      </c>
      <c r="V64" s="109">
        <f t="shared" si="1"/>
        <v>0</v>
      </c>
      <c r="W64" s="2"/>
      <c r="AH64" s="2"/>
      <c r="AI64" s="2"/>
      <c r="AJ64" s="2"/>
      <c r="AQ64" s="2"/>
      <c r="AR64" s="2"/>
      <c r="AS64" s="2"/>
      <c r="BA64" s="2"/>
      <c r="BB64" s="2"/>
      <c r="BC64" s="2"/>
    </row>
    <row r="65" spans="1:55" x14ac:dyDescent="0.25">
      <c r="A65" s="158">
        <v>58</v>
      </c>
      <c r="B65" s="160" t="s">
        <v>816</v>
      </c>
      <c r="C65" s="153" t="s">
        <v>610</v>
      </c>
      <c r="D65" s="160" t="s">
        <v>507</v>
      </c>
      <c r="E65" s="160" t="s">
        <v>204</v>
      </c>
      <c r="F65" s="163" t="s">
        <v>224</v>
      </c>
      <c r="G65" s="121" t="s">
        <v>6</v>
      </c>
      <c r="H65" s="260">
        <v>19.04</v>
      </c>
      <c r="I65" s="103"/>
      <c r="J65" s="102">
        <v>1</v>
      </c>
      <c r="K65" s="102"/>
      <c r="L65" s="102"/>
      <c r="M65" s="102">
        <v>1</v>
      </c>
      <c r="N65" s="102">
        <v>1</v>
      </c>
      <c r="O65" s="102">
        <v>1</v>
      </c>
      <c r="P65" s="102">
        <v>1</v>
      </c>
      <c r="Q65" s="93"/>
      <c r="R65" s="122">
        <f>IFERROR(VLOOKUP(G65,'Úklid kategorie'!$E$5:$F$11,2,FALSE),"Není kategorie")</f>
        <v>0</v>
      </c>
      <c r="S65" s="107">
        <f t="shared" si="2"/>
        <v>511.132608</v>
      </c>
      <c r="T65" s="108">
        <f t="shared" si="3"/>
        <v>0</v>
      </c>
      <c r="U65" s="108">
        <f t="shared" si="0"/>
        <v>0</v>
      </c>
      <c r="V65" s="109">
        <f t="shared" si="1"/>
        <v>0</v>
      </c>
      <c r="W65" s="2"/>
      <c r="AH65" s="2"/>
      <c r="AI65" s="2"/>
      <c r="AJ65" s="2"/>
      <c r="AQ65" s="2"/>
      <c r="AR65" s="2"/>
      <c r="AS65" s="2"/>
      <c r="BA65" s="2"/>
      <c r="BB65" s="2"/>
      <c r="BC65" s="2"/>
    </row>
    <row r="66" spans="1:55" x14ac:dyDescent="0.25">
      <c r="A66" s="158">
        <v>59</v>
      </c>
      <c r="B66" s="159" t="s">
        <v>817</v>
      </c>
      <c r="C66" s="153" t="s">
        <v>610</v>
      </c>
      <c r="D66" s="159" t="s">
        <v>508</v>
      </c>
      <c r="E66" s="159" t="s">
        <v>204</v>
      </c>
      <c r="F66" s="163" t="s">
        <v>224</v>
      </c>
      <c r="G66" s="121" t="s">
        <v>6</v>
      </c>
      <c r="H66" s="259">
        <v>38.82</v>
      </c>
      <c r="I66" s="103"/>
      <c r="J66" s="102">
        <v>1</v>
      </c>
      <c r="K66" s="102"/>
      <c r="L66" s="102"/>
      <c r="M66" s="102">
        <v>1</v>
      </c>
      <c r="N66" s="102">
        <v>1</v>
      </c>
      <c r="O66" s="102">
        <v>1</v>
      </c>
      <c r="P66" s="102">
        <v>1</v>
      </c>
      <c r="Q66" s="102"/>
      <c r="R66" s="122">
        <f>IFERROR(VLOOKUP(G66,'Úklid kategorie'!$E$5:$F$11,2,FALSE),"Není kategorie")</f>
        <v>0</v>
      </c>
      <c r="S66" s="107">
        <f t="shared" si="2"/>
        <v>1042.130664</v>
      </c>
      <c r="T66" s="108">
        <f t="shared" si="3"/>
        <v>0</v>
      </c>
      <c r="U66" s="108">
        <f t="shared" si="0"/>
        <v>0</v>
      </c>
      <c r="V66" s="109">
        <f t="shared" si="1"/>
        <v>0</v>
      </c>
      <c r="W66" s="2"/>
      <c r="AQ66" s="2"/>
      <c r="AR66" s="2"/>
      <c r="AS66" s="2"/>
      <c r="BA66" s="2"/>
      <c r="BB66" s="2"/>
      <c r="BC66" s="2"/>
    </row>
    <row r="67" spans="1:55" x14ac:dyDescent="0.25">
      <c r="A67" s="158">
        <v>60</v>
      </c>
      <c r="B67" s="160" t="s">
        <v>818</v>
      </c>
      <c r="C67" s="153" t="s">
        <v>610</v>
      </c>
      <c r="D67" s="160" t="s">
        <v>509</v>
      </c>
      <c r="E67" s="160" t="s">
        <v>204</v>
      </c>
      <c r="F67" s="163" t="s">
        <v>224</v>
      </c>
      <c r="G67" s="121" t="s">
        <v>6</v>
      </c>
      <c r="H67" s="260">
        <v>12.28</v>
      </c>
      <c r="I67" s="103"/>
      <c r="J67" s="102">
        <v>1</v>
      </c>
      <c r="K67" s="102"/>
      <c r="L67" s="102"/>
      <c r="M67" s="102">
        <v>1</v>
      </c>
      <c r="N67" s="102">
        <v>1</v>
      </c>
      <c r="O67" s="102">
        <v>1</v>
      </c>
      <c r="P67" s="102">
        <v>1</v>
      </c>
      <c r="Q67" s="102"/>
      <c r="R67" s="122">
        <f>IFERROR(VLOOKUP(G67,'Úklid kategorie'!$E$5:$F$11,2,FALSE),"Není kategorie")</f>
        <v>0</v>
      </c>
      <c r="S67" s="107">
        <f t="shared" si="2"/>
        <v>329.65905599999996</v>
      </c>
      <c r="T67" s="108">
        <f t="shared" si="3"/>
        <v>0</v>
      </c>
      <c r="U67" s="108">
        <f t="shared" si="0"/>
        <v>0</v>
      </c>
      <c r="V67" s="109">
        <f t="shared" si="1"/>
        <v>0</v>
      </c>
      <c r="W67" s="2"/>
      <c r="AQ67" s="2"/>
      <c r="AR67" s="2"/>
      <c r="AS67" s="2"/>
      <c r="BA67" s="2"/>
      <c r="BB67" s="2"/>
      <c r="BC67" s="2"/>
    </row>
    <row r="68" spans="1:55" x14ac:dyDescent="0.25">
      <c r="A68" s="158">
        <v>61</v>
      </c>
      <c r="B68" s="159" t="s">
        <v>819</v>
      </c>
      <c r="C68" s="153" t="s">
        <v>610</v>
      </c>
      <c r="D68" s="159" t="s">
        <v>510</v>
      </c>
      <c r="E68" s="159" t="s">
        <v>211</v>
      </c>
      <c r="F68" s="163" t="s">
        <v>219</v>
      </c>
      <c r="G68" s="121" t="s">
        <v>5</v>
      </c>
      <c r="H68" s="259">
        <v>52.66</v>
      </c>
      <c r="I68" s="103"/>
      <c r="J68" s="103">
        <v>1</v>
      </c>
      <c r="K68" s="103"/>
      <c r="L68" s="103"/>
      <c r="M68" s="103">
        <v>1</v>
      </c>
      <c r="N68" s="103">
        <v>1</v>
      </c>
      <c r="O68" s="103">
        <v>1</v>
      </c>
      <c r="P68" s="103">
        <v>1</v>
      </c>
      <c r="Q68" s="90"/>
      <c r="R68" s="122">
        <f>IFERROR(VLOOKUP(G68,'Úklid kategorie'!$E$5:$F$11,2,FALSE),"Není kategorie")</f>
        <v>0</v>
      </c>
      <c r="S68" s="107">
        <f t="shared" si="2"/>
        <v>1413.668232</v>
      </c>
      <c r="T68" s="108">
        <f t="shared" si="3"/>
        <v>0</v>
      </c>
      <c r="U68" s="108">
        <f t="shared" si="0"/>
        <v>0</v>
      </c>
      <c r="V68" s="109">
        <f t="shared" si="1"/>
        <v>0</v>
      </c>
      <c r="W68" s="2"/>
      <c r="AQ68" s="2"/>
      <c r="AR68" s="2"/>
      <c r="AS68" s="2"/>
      <c r="BA68" s="2"/>
      <c r="BB68" s="2"/>
      <c r="BC68" s="2"/>
    </row>
    <row r="69" spans="1:55" s="162" customFormat="1" x14ac:dyDescent="0.25">
      <c r="A69" s="158">
        <v>62</v>
      </c>
      <c r="B69" s="160" t="s">
        <v>820</v>
      </c>
      <c r="C69" s="153" t="s">
        <v>610</v>
      </c>
      <c r="D69" s="160" t="s">
        <v>511</v>
      </c>
      <c r="E69" s="160" t="s">
        <v>858</v>
      </c>
      <c r="F69" s="163" t="s">
        <v>219</v>
      </c>
      <c r="G69" s="121" t="s">
        <v>4</v>
      </c>
      <c r="H69" s="260">
        <v>3.45</v>
      </c>
      <c r="I69" s="219"/>
      <c r="J69" s="219"/>
      <c r="K69" s="219"/>
      <c r="L69" s="219"/>
      <c r="M69" s="219">
        <v>1</v>
      </c>
      <c r="N69" s="219">
        <v>1</v>
      </c>
      <c r="O69" s="219"/>
      <c r="P69" s="219">
        <v>1</v>
      </c>
      <c r="Q69" s="219"/>
      <c r="R69" s="213">
        <f>IFERROR(VLOOKUP(G69,'Úklid kategorie'!$E$5:$F$11,2,FALSE),"Není kategorie")</f>
        <v>0</v>
      </c>
      <c r="S69" s="220">
        <f t="shared" si="2"/>
        <v>19.015940000000001</v>
      </c>
      <c r="T69" s="108">
        <f t="shared" si="3"/>
        <v>0</v>
      </c>
      <c r="U69" s="108">
        <f t="shared" si="0"/>
        <v>0</v>
      </c>
      <c r="V69" s="109">
        <f t="shared" si="1"/>
        <v>0</v>
      </c>
      <c r="W69" s="216"/>
      <c r="X69" s="217"/>
      <c r="Y69" s="217"/>
      <c r="Z69" s="217"/>
      <c r="AA69" s="217"/>
      <c r="AB69" s="217"/>
      <c r="AC69" s="217"/>
      <c r="AD69" s="217"/>
      <c r="AE69" s="217"/>
      <c r="AF69" s="217"/>
      <c r="AG69" s="217"/>
      <c r="AH69" s="217"/>
      <c r="AI69" s="217"/>
      <c r="AJ69" s="217"/>
      <c r="AK69" s="217"/>
      <c r="AL69" s="217"/>
      <c r="AM69" s="217"/>
      <c r="AN69" s="217"/>
      <c r="AQ69" s="161"/>
      <c r="AR69" s="161"/>
      <c r="AS69" s="161"/>
      <c r="BA69" s="161"/>
      <c r="BB69" s="161"/>
      <c r="BC69" s="161"/>
    </row>
    <row r="70" spans="1:55" x14ac:dyDescent="0.25">
      <c r="A70" s="158">
        <v>63</v>
      </c>
      <c r="B70" s="159" t="s">
        <v>821</v>
      </c>
      <c r="C70" s="153" t="s">
        <v>610</v>
      </c>
      <c r="D70" s="159" t="s">
        <v>512</v>
      </c>
      <c r="E70" s="159" t="s">
        <v>1090</v>
      </c>
      <c r="F70" s="234" t="s">
        <v>1089</v>
      </c>
      <c r="G70" s="121"/>
      <c r="H70" s="259">
        <v>3.15</v>
      </c>
      <c r="I70" s="219"/>
      <c r="J70" s="219"/>
      <c r="K70" s="219"/>
      <c r="L70" s="219"/>
      <c r="M70" s="219"/>
      <c r="N70" s="219"/>
      <c r="O70" s="219"/>
      <c r="P70" s="219"/>
      <c r="Q70" s="219"/>
      <c r="R70" s="213" t="s">
        <v>1147</v>
      </c>
      <c r="S70" s="220">
        <v>0</v>
      </c>
      <c r="T70" s="108">
        <v>0</v>
      </c>
      <c r="U70" s="108">
        <f t="shared" si="0"/>
        <v>0</v>
      </c>
      <c r="V70" s="109">
        <f t="shared" si="1"/>
        <v>0</v>
      </c>
      <c r="W70" s="216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6"/>
      <c r="AI70" s="216"/>
      <c r="AJ70" s="216"/>
      <c r="AK70" s="217"/>
      <c r="AL70" s="217"/>
      <c r="AM70" s="217"/>
      <c r="AN70" s="217"/>
      <c r="AP70" s="2"/>
      <c r="AQ70" s="2"/>
      <c r="AR70" s="2"/>
      <c r="AS70" s="2"/>
      <c r="BA70" s="2"/>
      <c r="BB70" s="2"/>
      <c r="BC70" s="2"/>
    </row>
    <row r="71" spans="1:55" s="162" customFormat="1" x14ac:dyDescent="0.25">
      <c r="A71" s="158">
        <v>64</v>
      </c>
      <c r="B71" s="160" t="s">
        <v>822</v>
      </c>
      <c r="C71" s="153" t="s">
        <v>610</v>
      </c>
      <c r="D71" s="160" t="s">
        <v>513</v>
      </c>
      <c r="E71" s="160" t="s">
        <v>858</v>
      </c>
      <c r="F71" s="163" t="s">
        <v>224</v>
      </c>
      <c r="G71" s="121" t="s">
        <v>4</v>
      </c>
      <c r="H71" s="260">
        <v>2.66</v>
      </c>
      <c r="I71" s="219"/>
      <c r="J71" s="219"/>
      <c r="K71" s="219"/>
      <c r="L71" s="219"/>
      <c r="M71" s="219">
        <v>1</v>
      </c>
      <c r="N71" s="219">
        <v>1</v>
      </c>
      <c r="O71" s="219"/>
      <c r="P71" s="219">
        <v>1</v>
      </c>
      <c r="Q71" s="219"/>
      <c r="R71" s="213">
        <f>IFERROR(VLOOKUP(G71,'Úklid kategorie'!$E$5:$F$11,2,FALSE),"Není kategorie")</f>
        <v>0</v>
      </c>
      <c r="S71" s="220">
        <f t="shared" si="2"/>
        <v>14.661565333333334</v>
      </c>
      <c r="T71" s="108">
        <f t="shared" si="3"/>
        <v>0</v>
      </c>
      <c r="U71" s="108">
        <f t="shared" si="0"/>
        <v>0</v>
      </c>
      <c r="V71" s="109">
        <f t="shared" si="1"/>
        <v>0</v>
      </c>
      <c r="W71" s="216"/>
      <c r="X71" s="217"/>
      <c r="Y71" s="217"/>
      <c r="Z71" s="217"/>
      <c r="AA71" s="217"/>
      <c r="AB71" s="217"/>
      <c r="AC71" s="217"/>
      <c r="AD71" s="217"/>
      <c r="AE71" s="217"/>
      <c r="AF71" s="217"/>
      <c r="AG71" s="217"/>
      <c r="AH71" s="216"/>
      <c r="AI71" s="216"/>
      <c r="AJ71" s="216"/>
      <c r="AK71" s="217"/>
      <c r="AL71" s="217"/>
      <c r="AM71" s="217"/>
      <c r="AN71" s="217"/>
      <c r="AQ71" s="161"/>
      <c r="AR71" s="161"/>
      <c r="AS71" s="161"/>
      <c r="BA71" s="161"/>
      <c r="BB71" s="161"/>
      <c r="BC71" s="161"/>
    </row>
    <row r="72" spans="1:55" x14ac:dyDescent="0.25">
      <c r="A72" s="158">
        <v>65</v>
      </c>
      <c r="B72" s="159" t="s">
        <v>823</v>
      </c>
      <c r="C72" s="153" t="s">
        <v>610</v>
      </c>
      <c r="D72" s="159" t="s">
        <v>515</v>
      </c>
      <c r="E72" s="159" t="s">
        <v>204</v>
      </c>
      <c r="F72" s="163" t="s">
        <v>219</v>
      </c>
      <c r="G72" s="121" t="s">
        <v>6</v>
      </c>
      <c r="H72" s="259">
        <v>18.97</v>
      </c>
      <c r="I72" s="103"/>
      <c r="J72" s="102">
        <v>1</v>
      </c>
      <c r="K72" s="102"/>
      <c r="L72" s="102"/>
      <c r="M72" s="102">
        <v>1</v>
      </c>
      <c r="N72" s="102">
        <v>1</v>
      </c>
      <c r="O72" s="102">
        <v>1</v>
      </c>
      <c r="P72" s="102">
        <v>1</v>
      </c>
      <c r="Q72" s="103"/>
      <c r="R72" s="122">
        <f>IFERROR(VLOOKUP(G72,'Úklid kategorie'!$E$5:$F$11,2,FALSE),"Není kategorie")</f>
        <v>0</v>
      </c>
      <c r="S72" s="107">
        <f t="shared" si="2"/>
        <v>509.25344400000006</v>
      </c>
      <c r="T72" s="108">
        <f t="shared" si="3"/>
        <v>0</v>
      </c>
      <c r="U72" s="108">
        <f t="shared" si="0"/>
        <v>0</v>
      </c>
      <c r="V72" s="109">
        <f t="shared" si="1"/>
        <v>0</v>
      </c>
      <c r="W72" s="2"/>
      <c r="AH72" s="2"/>
      <c r="AI72" s="2"/>
      <c r="AJ72" s="2"/>
      <c r="AQ72" s="2"/>
      <c r="AR72" s="2"/>
      <c r="AS72" s="2"/>
      <c r="BA72" s="2"/>
      <c r="BB72" s="2"/>
      <c r="BC72" s="2"/>
    </row>
    <row r="73" spans="1:55" x14ac:dyDescent="0.25">
      <c r="A73" s="158">
        <v>66</v>
      </c>
      <c r="B73" s="160" t="s">
        <v>824</v>
      </c>
      <c r="C73" s="153" t="s">
        <v>610</v>
      </c>
      <c r="D73" s="160" t="s">
        <v>517</v>
      </c>
      <c r="E73" s="160" t="s">
        <v>204</v>
      </c>
      <c r="F73" s="163" t="s">
        <v>219</v>
      </c>
      <c r="G73" s="121" t="s">
        <v>6</v>
      </c>
      <c r="H73" s="260">
        <v>18.88</v>
      </c>
      <c r="I73" s="103"/>
      <c r="J73" s="102">
        <v>1</v>
      </c>
      <c r="K73" s="102"/>
      <c r="L73" s="102"/>
      <c r="M73" s="102">
        <v>1</v>
      </c>
      <c r="N73" s="102">
        <v>1</v>
      </c>
      <c r="O73" s="102">
        <v>1</v>
      </c>
      <c r="P73" s="102">
        <v>1</v>
      </c>
      <c r="Q73" s="103"/>
      <c r="R73" s="122">
        <f>IFERROR(VLOOKUP(G73,'Úklid kategorie'!$E$5:$F$11,2,FALSE),"Není kategorie")</f>
        <v>0</v>
      </c>
      <c r="S73" s="107">
        <f t="shared" ref="S73:S98" si="4">(H73*I73*30.4167)+(H73*J73*21)+(H73*K73*4.3452)+(H73*L73*4.3452)+(H73*M73*4.3452)+H73*N73+(H73*O73/3)+(H73*P73/6)+(H73*Q73/12)</f>
        <v>506.83737599999995</v>
      </c>
      <c r="T73" s="108">
        <f t="shared" ref="T73:T98" si="5">R73*S73</f>
        <v>0</v>
      </c>
      <c r="U73" s="108">
        <f t="shared" ref="U73:U98" si="6">T73*12</f>
        <v>0</v>
      </c>
      <c r="V73" s="109">
        <f t="shared" ref="V73:V98" si="7">U73*3</f>
        <v>0</v>
      </c>
      <c r="W73" s="2"/>
      <c r="AH73" s="2"/>
      <c r="AI73" s="2"/>
      <c r="AJ73" s="2"/>
      <c r="AQ73" s="2"/>
      <c r="AR73" s="2"/>
      <c r="AS73" s="2"/>
      <c r="BA73" s="2"/>
      <c r="BB73" s="2"/>
      <c r="BC73" s="2"/>
    </row>
    <row r="74" spans="1:55" s="91" customFormat="1" x14ac:dyDescent="0.25">
      <c r="A74" s="158">
        <v>67</v>
      </c>
      <c r="B74" s="159" t="s">
        <v>825</v>
      </c>
      <c r="C74" s="153" t="s">
        <v>610</v>
      </c>
      <c r="D74" s="159" t="s">
        <v>519</v>
      </c>
      <c r="E74" s="159" t="s">
        <v>204</v>
      </c>
      <c r="F74" s="163" t="s">
        <v>219</v>
      </c>
      <c r="G74" s="121" t="s">
        <v>6</v>
      </c>
      <c r="H74" s="259">
        <v>19.18</v>
      </c>
      <c r="I74" s="102"/>
      <c r="J74" s="102">
        <v>1</v>
      </c>
      <c r="K74" s="102"/>
      <c r="L74" s="102"/>
      <c r="M74" s="102">
        <v>1</v>
      </c>
      <c r="N74" s="102">
        <v>1</v>
      </c>
      <c r="O74" s="102">
        <v>1</v>
      </c>
      <c r="P74" s="102">
        <v>1</v>
      </c>
      <c r="Q74" s="90"/>
      <c r="R74" s="122">
        <f>IFERROR(VLOOKUP(G74,'Úklid kategorie'!$E$5:$F$11,2,FALSE),"Není kategorie")</f>
        <v>0</v>
      </c>
      <c r="S74" s="107">
        <f t="shared" si="4"/>
        <v>514.89093600000001</v>
      </c>
      <c r="T74" s="108">
        <f t="shared" si="5"/>
        <v>0</v>
      </c>
      <c r="U74" s="108">
        <f t="shared" si="6"/>
        <v>0</v>
      </c>
      <c r="V74" s="109">
        <f t="shared" si="7"/>
        <v>0</v>
      </c>
      <c r="W74" s="92"/>
      <c r="AH74" s="92"/>
      <c r="AI74" s="92"/>
      <c r="AJ74" s="92"/>
      <c r="AQ74" s="92"/>
      <c r="AR74" s="92"/>
      <c r="AS74" s="92"/>
      <c r="BA74" s="92"/>
      <c r="BB74" s="92"/>
      <c r="BC74" s="92"/>
    </row>
    <row r="75" spans="1:55" x14ac:dyDescent="0.25">
      <c r="A75" s="158">
        <v>68</v>
      </c>
      <c r="B75" s="160" t="s">
        <v>826</v>
      </c>
      <c r="C75" s="153" t="s">
        <v>610</v>
      </c>
      <c r="D75" s="160" t="s">
        <v>521</v>
      </c>
      <c r="E75" s="160" t="s">
        <v>204</v>
      </c>
      <c r="F75" s="163" t="s">
        <v>860</v>
      </c>
      <c r="G75" s="121" t="s">
        <v>6</v>
      </c>
      <c r="H75" s="260">
        <v>38.99</v>
      </c>
      <c r="I75" s="103"/>
      <c r="J75" s="102">
        <v>1</v>
      </c>
      <c r="K75" s="102"/>
      <c r="L75" s="102"/>
      <c r="M75" s="102">
        <v>1</v>
      </c>
      <c r="N75" s="102">
        <v>1</v>
      </c>
      <c r="O75" s="102">
        <v>1</v>
      </c>
      <c r="P75" s="102">
        <v>1</v>
      </c>
      <c r="Q75" s="102"/>
      <c r="R75" s="122">
        <f>IFERROR(VLOOKUP(G75,'Úklid kategorie'!$E$5:$F$11,2,FALSE),"Není kategorie")</f>
        <v>0</v>
      </c>
      <c r="S75" s="107">
        <f t="shared" si="4"/>
        <v>1046.694348</v>
      </c>
      <c r="T75" s="108">
        <f t="shared" si="5"/>
        <v>0</v>
      </c>
      <c r="U75" s="108">
        <f t="shared" si="6"/>
        <v>0</v>
      </c>
      <c r="V75" s="109">
        <f t="shared" si="7"/>
        <v>0</v>
      </c>
      <c r="W75" s="2"/>
      <c r="AH75" s="2"/>
      <c r="AI75" s="2"/>
      <c r="AJ75" s="2"/>
      <c r="AQ75" s="2"/>
      <c r="AR75" s="2"/>
      <c r="AS75" s="2"/>
      <c r="BA75" s="2"/>
      <c r="BB75" s="2"/>
      <c r="BC75" s="2"/>
    </row>
    <row r="76" spans="1:55" s="91" customFormat="1" x14ac:dyDescent="0.25">
      <c r="A76" s="158">
        <v>69</v>
      </c>
      <c r="B76" s="159" t="s">
        <v>827</v>
      </c>
      <c r="C76" s="153" t="s">
        <v>610</v>
      </c>
      <c r="D76" s="159" t="s">
        <v>523</v>
      </c>
      <c r="E76" s="159" t="s">
        <v>208</v>
      </c>
      <c r="F76" s="163" t="s">
        <v>219</v>
      </c>
      <c r="G76" s="121" t="s">
        <v>3</v>
      </c>
      <c r="H76" s="259">
        <v>16.420000000000002</v>
      </c>
      <c r="I76" s="102"/>
      <c r="J76" s="103">
        <v>1</v>
      </c>
      <c r="K76" s="103"/>
      <c r="L76" s="103"/>
      <c r="M76" s="103">
        <v>1</v>
      </c>
      <c r="N76" s="103">
        <v>1</v>
      </c>
      <c r="O76" s="103"/>
      <c r="P76" s="103">
        <v>1</v>
      </c>
      <c r="Q76" s="102"/>
      <c r="R76" s="122">
        <f>IFERROR(VLOOKUP(G76,'Úklid kategorie'!$E$5:$F$11,2,FALSE),"Není kategorie")</f>
        <v>0</v>
      </c>
      <c r="S76" s="107">
        <f t="shared" si="4"/>
        <v>435.32485066666675</v>
      </c>
      <c r="T76" s="108">
        <f t="shared" si="5"/>
        <v>0</v>
      </c>
      <c r="U76" s="108">
        <f t="shared" si="6"/>
        <v>0</v>
      </c>
      <c r="V76" s="109">
        <f t="shared" si="7"/>
        <v>0</v>
      </c>
      <c r="W76" s="92"/>
      <c r="AQ76" s="92"/>
      <c r="AR76" s="92"/>
      <c r="AS76" s="92"/>
      <c r="BA76" s="92"/>
      <c r="BB76" s="92"/>
      <c r="BC76" s="92"/>
    </row>
    <row r="77" spans="1:55" x14ac:dyDescent="0.25">
      <c r="A77" s="158">
        <v>70</v>
      </c>
      <c r="B77" s="160" t="s">
        <v>828</v>
      </c>
      <c r="C77" s="153" t="s">
        <v>610</v>
      </c>
      <c r="D77" s="160" t="s">
        <v>854</v>
      </c>
      <c r="E77" s="160" t="s">
        <v>209</v>
      </c>
      <c r="F77" s="163" t="s">
        <v>219</v>
      </c>
      <c r="G77" s="121"/>
      <c r="H77" s="260">
        <v>1.77</v>
      </c>
      <c r="I77" s="103"/>
      <c r="J77" s="103"/>
      <c r="K77" s="103"/>
      <c r="L77" s="103"/>
      <c r="M77" s="103"/>
      <c r="N77" s="102"/>
      <c r="O77" s="102"/>
      <c r="P77" s="93"/>
      <c r="Q77" s="103"/>
      <c r="R77" s="122" t="s">
        <v>1153</v>
      </c>
      <c r="S77" s="107">
        <v>0</v>
      </c>
      <c r="T77" s="108">
        <v>0</v>
      </c>
      <c r="U77" s="108">
        <f t="shared" si="6"/>
        <v>0</v>
      </c>
      <c r="V77" s="109">
        <f t="shared" si="7"/>
        <v>0</v>
      </c>
      <c r="W77" s="2"/>
      <c r="AH77" s="2"/>
      <c r="AI77" s="2"/>
      <c r="AJ77" s="2"/>
      <c r="AP77" s="2"/>
      <c r="AQ77" s="2"/>
      <c r="AR77" s="2"/>
      <c r="AS77" s="2"/>
      <c r="BA77" s="2"/>
      <c r="BB77" s="2"/>
      <c r="BC77" s="2"/>
    </row>
    <row r="78" spans="1:55" s="91" customFormat="1" x14ac:dyDescent="0.25">
      <c r="A78" s="158">
        <v>71</v>
      </c>
      <c r="B78" s="159" t="s">
        <v>829</v>
      </c>
      <c r="C78" s="153" t="s">
        <v>610</v>
      </c>
      <c r="D78" s="159" t="s">
        <v>526</v>
      </c>
      <c r="E78" s="159" t="s">
        <v>208</v>
      </c>
      <c r="F78" s="163" t="s">
        <v>219</v>
      </c>
      <c r="G78" s="121" t="s">
        <v>3</v>
      </c>
      <c r="H78" s="259">
        <v>2.08</v>
      </c>
      <c r="I78" s="102"/>
      <c r="J78" s="103">
        <v>1</v>
      </c>
      <c r="K78" s="103"/>
      <c r="L78" s="103"/>
      <c r="M78" s="103">
        <v>1</v>
      </c>
      <c r="N78" s="103">
        <v>1</v>
      </c>
      <c r="O78" s="103"/>
      <c r="P78" s="103">
        <v>1</v>
      </c>
      <c r="Q78" s="102"/>
      <c r="R78" s="122">
        <f>IFERROR(VLOOKUP(G78,'Úklid kategorie'!$E$5:$F$11,2,FALSE),"Není kategorie")</f>
        <v>0</v>
      </c>
      <c r="S78" s="107">
        <f t="shared" si="4"/>
        <v>55.144682666666661</v>
      </c>
      <c r="T78" s="108">
        <f t="shared" si="5"/>
        <v>0</v>
      </c>
      <c r="U78" s="108">
        <f t="shared" si="6"/>
        <v>0</v>
      </c>
      <c r="V78" s="109">
        <f t="shared" si="7"/>
        <v>0</v>
      </c>
      <c r="W78" s="92"/>
      <c r="AH78" s="92"/>
      <c r="AI78" s="92"/>
      <c r="AJ78" s="92"/>
      <c r="AQ78" s="92"/>
      <c r="AR78" s="92"/>
      <c r="AS78" s="92"/>
      <c r="BA78" s="92"/>
      <c r="BB78" s="92"/>
      <c r="BC78" s="92"/>
    </row>
    <row r="79" spans="1:55" s="91" customFormat="1" x14ac:dyDescent="0.25">
      <c r="A79" s="158">
        <v>72</v>
      </c>
      <c r="B79" s="160" t="s">
        <v>830</v>
      </c>
      <c r="C79" s="153" t="s">
        <v>610</v>
      </c>
      <c r="D79" s="160" t="s">
        <v>855</v>
      </c>
      <c r="E79" s="160" t="s">
        <v>208</v>
      </c>
      <c r="F79" s="163" t="s">
        <v>219</v>
      </c>
      <c r="G79" s="121" t="s">
        <v>3</v>
      </c>
      <c r="H79" s="260">
        <v>16.5</v>
      </c>
      <c r="I79" s="103"/>
      <c r="J79" s="103">
        <v>1</v>
      </c>
      <c r="K79" s="103"/>
      <c r="L79" s="103"/>
      <c r="M79" s="103">
        <v>1</v>
      </c>
      <c r="N79" s="103">
        <v>1</v>
      </c>
      <c r="O79" s="103"/>
      <c r="P79" s="103">
        <v>1</v>
      </c>
      <c r="Q79" s="103"/>
      <c r="R79" s="122">
        <f>IFERROR(VLOOKUP(G79,'Úklid kategorie'!$E$5:$F$11,2,FALSE),"Není kategorie")</f>
        <v>0</v>
      </c>
      <c r="S79" s="107">
        <f t="shared" si="4"/>
        <v>437.44580000000002</v>
      </c>
      <c r="T79" s="108">
        <f t="shared" si="5"/>
        <v>0</v>
      </c>
      <c r="U79" s="108">
        <f t="shared" si="6"/>
        <v>0</v>
      </c>
      <c r="V79" s="109">
        <f t="shared" si="7"/>
        <v>0</v>
      </c>
      <c r="W79" s="92"/>
      <c r="AH79" s="92"/>
      <c r="AI79" s="92"/>
      <c r="AJ79" s="92"/>
      <c r="AQ79" s="92"/>
      <c r="AR79" s="92"/>
      <c r="AS79" s="92"/>
      <c r="BA79" s="92"/>
      <c r="BB79" s="92"/>
      <c r="BC79" s="92"/>
    </row>
    <row r="80" spans="1:55" s="91" customFormat="1" x14ac:dyDescent="0.25">
      <c r="A80" s="158">
        <v>73</v>
      </c>
      <c r="B80" s="159" t="s">
        <v>831</v>
      </c>
      <c r="C80" s="153" t="s">
        <v>611</v>
      </c>
      <c r="D80" s="159" t="s">
        <v>528</v>
      </c>
      <c r="E80" s="159" t="s">
        <v>206</v>
      </c>
      <c r="F80" s="163" t="s">
        <v>219</v>
      </c>
      <c r="G80" s="121" t="s">
        <v>2</v>
      </c>
      <c r="H80" s="259">
        <v>79.7</v>
      </c>
      <c r="I80" s="103"/>
      <c r="J80" s="103">
        <v>1</v>
      </c>
      <c r="K80" s="103"/>
      <c r="L80" s="103"/>
      <c r="M80" s="103">
        <v>1</v>
      </c>
      <c r="N80" s="103">
        <v>1</v>
      </c>
      <c r="O80" s="103">
        <v>1</v>
      </c>
      <c r="P80" s="103"/>
      <c r="Q80" s="102"/>
      <c r="R80" s="122">
        <f>IFERROR(VLOOKUP(G80,'Úklid kategorie'!$E$5:$F$11,2,FALSE),"Není kategorie")</f>
        <v>0</v>
      </c>
      <c r="S80" s="107">
        <f t="shared" si="4"/>
        <v>2126.2791066666664</v>
      </c>
      <c r="T80" s="108">
        <f t="shared" si="5"/>
        <v>0</v>
      </c>
      <c r="U80" s="108">
        <f t="shared" si="6"/>
        <v>0</v>
      </c>
      <c r="V80" s="109">
        <f t="shared" si="7"/>
        <v>0</v>
      </c>
      <c r="W80" s="92"/>
      <c r="AH80" s="92"/>
      <c r="AI80" s="92"/>
      <c r="AJ80" s="92"/>
      <c r="AQ80" s="92"/>
      <c r="AR80" s="92"/>
      <c r="AS80" s="92"/>
      <c r="BA80" s="92"/>
      <c r="BB80" s="92"/>
      <c r="BC80" s="92"/>
    </row>
    <row r="81" spans="1:55" x14ac:dyDescent="0.25">
      <c r="A81" s="158">
        <v>74</v>
      </c>
      <c r="B81" s="160" t="s">
        <v>832</v>
      </c>
      <c r="C81" s="153" t="s">
        <v>611</v>
      </c>
      <c r="D81" s="160" t="s">
        <v>529</v>
      </c>
      <c r="E81" s="160" t="s">
        <v>204</v>
      </c>
      <c r="F81" s="163" t="s">
        <v>197</v>
      </c>
      <c r="G81" s="121" t="s">
        <v>6</v>
      </c>
      <c r="H81" s="260">
        <v>17.84</v>
      </c>
      <c r="I81" s="103"/>
      <c r="J81" s="102">
        <v>1</v>
      </c>
      <c r="K81" s="102"/>
      <c r="L81" s="102"/>
      <c r="M81" s="102">
        <v>1</v>
      </c>
      <c r="N81" s="102">
        <v>1</v>
      </c>
      <c r="O81" s="102">
        <v>1</v>
      </c>
      <c r="P81" s="102">
        <v>1</v>
      </c>
      <c r="Q81" s="102"/>
      <c r="R81" s="122">
        <f>IFERROR(VLOOKUP(G81,'Úklid kategorie'!$E$5:$F$11,2,FALSE),"Není kategorie")</f>
        <v>0</v>
      </c>
      <c r="S81" s="107">
        <f t="shared" si="4"/>
        <v>478.91836799999999</v>
      </c>
      <c r="T81" s="108">
        <f t="shared" si="5"/>
        <v>0</v>
      </c>
      <c r="U81" s="108">
        <f t="shared" si="6"/>
        <v>0</v>
      </c>
      <c r="V81" s="109">
        <f t="shared" si="7"/>
        <v>0</v>
      </c>
      <c r="W81" s="2"/>
      <c r="AH81" s="2"/>
      <c r="AI81" s="2"/>
      <c r="AJ81" s="2"/>
      <c r="AQ81" s="2"/>
      <c r="AR81" s="2"/>
      <c r="AS81" s="2"/>
      <c r="BA81" s="2"/>
      <c r="BB81" s="2"/>
      <c r="BC81" s="2"/>
    </row>
    <row r="82" spans="1:55" s="91" customFormat="1" x14ac:dyDescent="0.25">
      <c r="A82" s="158">
        <v>75</v>
      </c>
      <c r="B82" s="159" t="s">
        <v>833</v>
      </c>
      <c r="C82" s="153" t="s">
        <v>611</v>
      </c>
      <c r="D82" s="159" t="s">
        <v>530</v>
      </c>
      <c r="E82" s="159" t="s">
        <v>204</v>
      </c>
      <c r="F82" s="163" t="s">
        <v>197</v>
      </c>
      <c r="G82" s="121" t="s">
        <v>6</v>
      </c>
      <c r="H82" s="259">
        <v>38.99</v>
      </c>
      <c r="I82" s="103"/>
      <c r="J82" s="102">
        <v>1</v>
      </c>
      <c r="K82" s="102"/>
      <c r="L82" s="102"/>
      <c r="M82" s="102">
        <v>1</v>
      </c>
      <c r="N82" s="102">
        <v>1</v>
      </c>
      <c r="O82" s="102">
        <v>1</v>
      </c>
      <c r="P82" s="102">
        <v>1</v>
      </c>
      <c r="Q82" s="102"/>
      <c r="R82" s="122">
        <f>IFERROR(VLOOKUP(G82,'Úklid kategorie'!$E$5:$F$11,2,FALSE),"Není kategorie")</f>
        <v>0</v>
      </c>
      <c r="S82" s="107">
        <f t="shared" si="4"/>
        <v>1046.694348</v>
      </c>
      <c r="T82" s="108">
        <f t="shared" si="5"/>
        <v>0</v>
      </c>
      <c r="U82" s="108">
        <f t="shared" si="6"/>
        <v>0</v>
      </c>
      <c r="V82" s="109">
        <f t="shared" si="7"/>
        <v>0</v>
      </c>
      <c r="W82" s="92"/>
      <c r="AH82" s="92"/>
      <c r="AI82" s="92"/>
      <c r="AJ82" s="92"/>
      <c r="AQ82" s="92"/>
      <c r="AR82" s="92"/>
      <c r="AS82" s="92"/>
      <c r="BA82" s="92"/>
      <c r="BB82" s="92"/>
      <c r="BC82" s="92"/>
    </row>
    <row r="83" spans="1:55" x14ac:dyDescent="0.25">
      <c r="A83" s="158">
        <v>76</v>
      </c>
      <c r="B83" s="160" t="s">
        <v>834</v>
      </c>
      <c r="C83" s="153" t="s">
        <v>611</v>
      </c>
      <c r="D83" s="160" t="s">
        <v>531</v>
      </c>
      <c r="E83" s="160" t="s">
        <v>204</v>
      </c>
      <c r="F83" s="163" t="s">
        <v>197</v>
      </c>
      <c r="G83" s="121" t="s">
        <v>6</v>
      </c>
      <c r="H83" s="260">
        <v>19.04</v>
      </c>
      <c r="I83" s="103"/>
      <c r="J83" s="102">
        <v>1</v>
      </c>
      <c r="K83" s="102"/>
      <c r="L83" s="102"/>
      <c r="M83" s="102">
        <v>1</v>
      </c>
      <c r="N83" s="102">
        <v>1</v>
      </c>
      <c r="O83" s="102">
        <v>1</v>
      </c>
      <c r="P83" s="102">
        <v>1</v>
      </c>
      <c r="Q83" s="103"/>
      <c r="R83" s="122">
        <f>IFERROR(VLOOKUP(G83,'Úklid kategorie'!$E$5:$F$11,2,FALSE),"Není kategorie")</f>
        <v>0</v>
      </c>
      <c r="S83" s="107">
        <f t="shared" si="4"/>
        <v>511.132608</v>
      </c>
      <c r="T83" s="108">
        <f t="shared" si="5"/>
        <v>0</v>
      </c>
      <c r="U83" s="108">
        <f t="shared" si="6"/>
        <v>0</v>
      </c>
      <c r="V83" s="109">
        <f t="shared" si="7"/>
        <v>0</v>
      </c>
      <c r="W83" s="2"/>
      <c r="AH83" s="2"/>
      <c r="AI83" s="2"/>
      <c r="AJ83" s="2"/>
      <c r="AQ83" s="2"/>
      <c r="AR83" s="2"/>
      <c r="AS83" s="2"/>
      <c r="BA83" s="2"/>
      <c r="BB83" s="2"/>
      <c r="BC83" s="2"/>
    </row>
    <row r="84" spans="1:55" s="91" customFormat="1" x14ac:dyDescent="0.25">
      <c r="A84" s="158">
        <v>77</v>
      </c>
      <c r="B84" s="159" t="s">
        <v>835</v>
      </c>
      <c r="C84" s="153" t="s">
        <v>611</v>
      </c>
      <c r="D84" s="159" t="s">
        <v>532</v>
      </c>
      <c r="E84" s="159" t="s">
        <v>204</v>
      </c>
      <c r="F84" s="163" t="s">
        <v>197</v>
      </c>
      <c r="G84" s="121" t="s">
        <v>6</v>
      </c>
      <c r="H84" s="259">
        <v>38.94</v>
      </c>
      <c r="I84" s="103"/>
      <c r="J84" s="102">
        <v>1</v>
      </c>
      <c r="K84" s="102"/>
      <c r="L84" s="102"/>
      <c r="M84" s="102">
        <v>1</v>
      </c>
      <c r="N84" s="102">
        <v>1</v>
      </c>
      <c r="O84" s="102">
        <v>1</v>
      </c>
      <c r="P84" s="102">
        <v>1</v>
      </c>
      <c r="Q84" s="102"/>
      <c r="R84" s="122">
        <f>IFERROR(VLOOKUP(G84,'Úklid kategorie'!$E$5:$F$11,2,FALSE),"Není kategorie")</f>
        <v>0</v>
      </c>
      <c r="S84" s="107">
        <f t="shared" si="4"/>
        <v>1045.3520880000001</v>
      </c>
      <c r="T84" s="108">
        <f t="shared" si="5"/>
        <v>0</v>
      </c>
      <c r="U84" s="108">
        <f t="shared" si="6"/>
        <v>0</v>
      </c>
      <c r="V84" s="109">
        <f t="shared" si="7"/>
        <v>0</v>
      </c>
      <c r="W84" s="92"/>
      <c r="AH84" s="92"/>
      <c r="AI84" s="92"/>
      <c r="AJ84" s="92"/>
      <c r="AQ84" s="92"/>
      <c r="AR84" s="92"/>
      <c r="AS84" s="92"/>
      <c r="BA84" s="92"/>
      <c r="BB84" s="92"/>
      <c r="BC84" s="92"/>
    </row>
    <row r="85" spans="1:55" s="91" customFormat="1" x14ac:dyDescent="0.25">
      <c r="A85" s="158">
        <v>78</v>
      </c>
      <c r="B85" s="160" t="s">
        <v>836</v>
      </c>
      <c r="C85" s="153" t="s">
        <v>611</v>
      </c>
      <c r="D85" s="160" t="s">
        <v>533</v>
      </c>
      <c r="E85" s="160" t="s">
        <v>204</v>
      </c>
      <c r="F85" s="163" t="s">
        <v>197</v>
      </c>
      <c r="G85" s="121" t="s">
        <v>6</v>
      </c>
      <c r="H85" s="260">
        <v>38.99</v>
      </c>
      <c r="I85" s="103"/>
      <c r="J85" s="102">
        <v>1</v>
      </c>
      <c r="K85" s="102"/>
      <c r="L85" s="102"/>
      <c r="M85" s="102">
        <v>1</v>
      </c>
      <c r="N85" s="102">
        <v>1</v>
      </c>
      <c r="O85" s="102">
        <v>1</v>
      </c>
      <c r="P85" s="102">
        <v>1</v>
      </c>
      <c r="Q85" s="103"/>
      <c r="R85" s="122">
        <f>IFERROR(VLOOKUP(G85,'Úklid kategorie'!$E$5:$F$11,2,FALSE),"Není kategorie")</f>
        <v>0</v>
      </c>
      <c r="S85" s="107">
        <f t="shared" si="4"/>
        <v>1046.694348</v>
      </c>
      <c r="T85" s="108">
        <f t="shared" si="5"/>
        <v>0</v>
      </c>
      <c r="U85" s="108">
        <f t="shared" si="6"/>
        <v>0</v>
      </c>
      <c r="V85" s="109">
        <f t="shared" si="7"/>
        <v>0</v>
      </c>
      <c r="W85" s="92"/>
      <c r="AH85" s="92"/>
      <c r="AI85" s="92"/>
      <c r="AJ85" s="92"/>
      <c r="AQ85" s="92"/>
      <c r="AR85" s="92"/>
      <c r="AS85" s="92"/>
      <c r="BA85" s="92"/>
      <c r="BB85" s="92"/>
      <c r="BC85" s="92"/>
    </row>
    <row r="86" spans="1:55" s="91" customFormat="1" x14ac:dyDescent="0.25">
      <c r="A86" s="158">
        <v>79</v>
      </c>
      <c r="B86" s="159" t="s">
        <v>837</v>
      </c>
      <c r="C86" s="153" t="s">
        <v>611</v>
      </c>
      <c r="D86" s="159" t="s">
        <v>534</v>
      </c>
      <c r="E86" s="159" t="s">
        <v>204</v>
      </c>
      <c r="F86" s="163" t="s">
        <v>197</v>
      </c>
      <c r="G86" s="121" t="s">
        <v>6</v>
      </c>
      <c r="H86" s="259">
        <v>37.47</v>
      </c>
      <c r="I86" s="103"/>
      <c r="J86" s="102">
        <v>1</v>
      </c>
      <c r="K86" s="102"/>
      <c r="L86" s="102"/>
      <c r="M86" s="102">
        <v>1</v>
      </c>
      <c r="N86" s="102">
        <v>1</v>
      </c>
      <c r="O86" s="102">
        <v>1</v>
      </c>
      <c r="P86" s="102">
        <v>1</v>
      </c>
      <c r="Q86" s="103"/>
      <c r="R86" s="122">
        <f>IFERROR(VLOOKUP(G86,'Úklid kategorie'!$E$5:$F$11,2,FALSE),"Není kategorie")</f>
        <v>0</v>
      </c>
      <c r="S86" s="107">
        <f t="shared" si="4"/>
        <v>1005.8896440000001</v>
      </c>
      <c r="T86" s="108">
        <f t="shared" si="5"/>
        <v>0</v>
      </c>
      <c r="U86" s="108">
        <f t="shared" si="6"/>
        <v>0</v>
      </c>
      <c r="V86" s="109">
        <f t="shared" si="7"/>
        <v>0</v>
      </c>
      <c r="W86" s="92"/>
      <c r="AH86" s="92"/>
      <c r="AI86" s="92"/>
      <c r="AJ86" s="92"/>
      <c r="AQ86" s="92"/>
      <c r="AR86" s="92"/>
      <c r="AS86" s="92"/>
      <c r="BA86" s="92"/>
      <c r="BB86" s="92"/>
      <c r="BC86" s="92"/>
    </row>
    <row r="87" spans="1:55" s="91" customFormat="1" x14ac:dyDescent="0.25">
      <c r="A87" s="158">
        <v>80</v>
      </c>
      <c r="B87" s="160" t="s">
        <v>838</v>
      </c>
      <c r="C87" s="153" t="s">
        <v>611</v>
      </c>
      <c r="D87" s="160" t="s">
        <v>856</v>
      </c>
      <c r="E87" s="160" t="s">
        <v>204</v>
      </c>
      <c r="F87" s="163" t="s">
        <v>219</v>
      </c>
      <c r="G87" s="121" t="s">
        <v>6</v>
      </c>
      <c r="H87" s="260">
        <v>17.690000000000001</v>
      </c>
      <c r="I87" s="102"/>
      <c r="J87" s="102">
        <v>1</v>
      </c>
      <c r="K87" s="102"/>
      <c r="L87" s="102"/>
      <c r="M87" s="102">
        <v>1</v>
      </c>
      <c r="N87" s="102">
        <v>1</v>
      </c>
      <c r="O87" s="102">
        <v>1</v>
      </c>
      <c r="P87" s="102">
        <v>1</v>
      </c>
      <c r="Q87" s="102"/>
      <c r="R87" s="122">
        <f>IFERROR(VLOOKUP(G87,'Úklid kategorie'!$E$5:$F$11,2,FALSE),"Není kategorie")</f>
        <v>0</v>
      </c>
      <c r="S87" s="107">
        <f t="shared" si="4"/>
        <v>474.89158799999996</v>
      </c>
      <c r="T87" s="108">
        <f t="shared" si="5"/>
        <v>0</v>
      </c>
      <c r="U87" s="108">
        <f t="shared" si="6"/>
        <v>0</v>
      </c>
      <c r="V87" s="109">
        <f t="shared" si="7"/>
        <v>0</v>
      </c>
      <c r="W87" s="92"/>
      <c r="AH87" s="92"/>
      <c r="AI87" s="92"/>
      <c r="AJ87" s="92"/>
      <c r="AQ87" s="92"/>
      <c r="AR87" s="92"/>
      <c r="AS87" s="92"/>
      <c r="BA87" s="92"/>
      <c r="BB87" s="92"/>
      <c r="BC87" s="92"/>
    </row>
    <row r="88" spans="1:55" s="91" customFormat="1" x14ac:dyDescent="0.25">
      <c r="A88" s="158">
        <v>81</v>
      </c>
      <c r="B88" s="159" t="s">
        <v>839</v>
      </c>
      <c r="C88" s="153" t="s">
        <v>611</v>
      </c>
      <c r="D88" s="159" t="s">
        <v>535</v>
      </c>
      <c r="E88" s="159" t="s">
        <v>204</v>
      </c>
      <c r="F88" s="163" t="s">
        <v>197</v>
      </c>
      <c r="G88" s="121" t="s">
        <v>6</v>
      </c>
      <c r="H88" s="259">
        <v>19.059999999999999</v>
      </c>
      <c r="I88" s="102"/>
      <c r="J88" s="102">
        <v>1</v>
      </c>
      <c r="K88" s="102"/>
      <c r="L88" s="102"/>
      <c r="M88" s="102">
        <v>1</v>
      </c>
      <c r="N88" s="102">
        <v>1</v>
      </c>
      <c r="O88" s="102">
        <v>1</v>
      </c>
      <c r="P88" s="102">
        <v>1</v>
      </c>
      <c r="Q88" s="103"/>
      <c r="R88" s="122">
        <f>IFERROR(VLOOKUP(G88,'Úklid kategorie'!$E$5:$F$11,2,FALSE),"Není kategorie")</f>
        <v>0</v>
      </c>
      <c r="S88" s="107">
        <f t="shared" si="4"/>
        <v>511.66951200000005</v>
      </c>
      <c r="T88" s="108">
        <f t="shared" si="5"/>
        <v>0</v>
      </c>
      <c r="U88" s="108">
        <f t="shared" si="6"/>
        <v>0</v>
      </c>
      <c r="V88" s="109">
        <f t="shared" si="7"/>
        <v>0</v>
      </c>
      <c r="W88" s="92"/>
      <c r="AH88" s="92"/>
      <c r="AI88" s="92"/>
      <c r="AJ88" s="92"/>
      <c r="AQ88" s="92"/>
      <c r="AR88" s="92"/>
      <c r="AS88" s="92"/>
      <c r="BA88" s="92"/>
      <c r="BB88" s="92"/>
      <c r="BC88" s="92"/>
    </row>
    <row r="89" spans="1:55" s="91" customFormat="1" x14ac:dyDescent="0.25">
      <c r="A89" s="158">
        <v>82</v>
      </c>
      <c r="B89" s="160" t="s">
        <v>840</v>
      </c>
      <c r="C89" s="153" t="s">
        <v>611</v>
      </c>
      <c r="D89" s="160" t="s">
        <v>536</v>
      </c>
      <c r="E89" s="160" t="s">
        <v>204</v>
      </c>
      <c r="F89" s="163" t="s">
        <v>197</v>
      </c>
      <c r="G89" s="121" t="s">
        <v>6</v>
      </c>
      <c r="H89" s="260">
        <v>19.079999999999998</v>
      </c>
      <c r="I89" s="90"/>
      <c r="J89" s="102">
        <v>1</v>
      </c>
      <c r="K89" s="102"/>
      <c r="L89" s="102"/>
      <c r="M89" s="102">
        <v>1</v>
      </c>
      <c r="N89" s="102">
        <v>1</v>
      </c>
      <c r="O89" s="102">
        <v>1</v>
      </c>
      <c r="P89" s="102">
        <v>1</v>
      </c>
      <c r="Q89" s="90"/>
      <c r="R89" s="122">
        <f>IFERROR(VLOOKUP(G89,'Úklid kategorie'!$E$5:$F$11,2,FALSE),"Není kategorie")</f>
        <v>0</v>
      </c>
      <c r="S89" s="107">
        <f t="shared" si="4"/>
        <v>512.20641599999988</v>
      </c>
      <c r="T89" s="108">
        <f t="shared" si="5"/>
        <v>0</v>
      </c>
      <c r="U89" s="108">
        <f t="shared" si="6"/>
        <v>0</v>
      </c>
      <c r="V89" s="109">
        <f t="shared" si="7"/>
        <v>0</v>
      </c>
      <c r="W89" s="92"/>
      <c r="AH89" s="92"/>
      <c r="AI89" s="92"/>
      <c r="AJ89" s="92"/>
      <c r="AQ89" s="92"/>
      <c r="AR89" s="92"/>
      <c r="AS89" s="92"/>
      <c r="BA89" s="92"/>
      <c r="BB89" s="92"/>
      <c r="BC89" s="92"/>
    </row>
    <row r="90" spans="1:55" s="91" customFormat="1" x14ac:dyDescent="0.25">
      <c r="A90" s="158">
        <v>83</v>
      </c>
      <c r="B90" s="159" t="s">
        <v>841</v>
      </c>
      <c r="C90" s="153" t="s">
        <v>611</v>
      </c>
      <c r="D90" s="159" t="s">
        <v>537</v>
      </c>
      <c r="E90" s="159" t="s">
        <v>204</v>
      </c>
      <c r="F90" s="163" t="s">
        <v>197</v>
      </c>
      <c r="G90" s="121" t="s">
        <v>6</v>
      </c>
      <c r="H90" s="259">
        <v>38.840000000000003</v>
      </c>
      <c r="I90" s="103"/>
      <c r="J90" s="102">
        <v>1</v>
      </c>
      <c r="K90" s="102"/>
      <c r="L90" s="102"/>
      <c r="M90" s="102">
        <v>1</v>
      </c>
      <c r="N90" s="102">
        <v>1</v>
      </c>
      <c r="O90" s="102">
        <v>1</v>
      </c>
      <c r="P90" s="102">
        <v>1</v>
      </c>
      <c r="Q90" s="104"/>
      <c r="R90" s="122">
        <f>IFERROR(VLOOKUP(G90,'Úklid kategorie'!$E$5:$F$11,2,FALSE),"Není kategorie")</f>
        <v>0</v>
      </c>
      <c r="S90" s="107">
        <f t="shared" si="4"/>
        <v>1042.6675680000001</v>
      </c>
      <c r="T90" s="108">
        <f t="shared" si="5"/>
        <v>0</v>
      </c>
      <c r="U90" s="108">
        <f t="shared" si="6"/>
        <v>0</v>
      </c>
      <c r="V90" s="109">
        <f t="shared" si="7"/>
        <v>0</v>
      </c>
      <c r="W90" s="92"/>
      <c r="AH90" s="92"/>
      <c r="AI90" s="92"/>
      <c r="AJ90" s="92"/>
      <c r="AQ90" s="92"/>
      <c r="AR90" s="92"/>
      <c r="AS90" s="92"/>
      <c r="BA90" s="92"/>
      <c r="BB90" s="92"/>
      <c r="BC90" s="92"/>
    </row>
    <row r="91" spans="1:55" s="91" customFormat="1" x14ac:dyDescent="0.25">
      <c r="A91" s="158">
        <v>84</v>
      </c>
      <c r="B91" s="160" t="s">
        <v>842</v>
      </c>
      <c r="C91" s="153" t="s">
        <v>611</v>
      </c>
      <c r="D91" s="160" t="s">
        <v>538</v>
      </c>
      <c r="E91" s="160" t="s">
        <v>204</v>
      </c>
      <c r="F91" s="163" t="s">
        <v>197</v>
      </c>
      <c r="G91" s="121" t="s">
        <v>6</v>
      </c>
      <c r="H91" s="260">
        <v>38.82</v>
      </c>
      <c r="I91" s="103"/>
      <c r="J91" s="102">
        <v>1</v>
      </c>
      <c r="K91" s="102"/>
      <c r="L91" s="102"/>
      <c r="M91" s="102">
        <v>1</v>
      </c>
      <c r="N91" s="102">
        <v>1</v>
      </c>
      <c r="O91" s="102">
        <v>1</v>
      </c>
      <c r="P91" s="102">
        <v>1</v>
      </c>
      <c r="Q91" s="102"/>
      <c r="R91" s="122">
        <f>IFERROR(VLOOKUP(G91,'Úklid kategorie'!$E$5:$F$11,2,FALSE),"Není kategorie")</f>
        <v>0</v>
      </c>
      <c r="S91" s="107">
        <f t="shared" si="4"/>
        <v>1042.130664</v>
      </c>
      <c r="T91" s="108">
        <f t="shared" si="5"/>
        <v>0</v>
      </c>
      <c r="U91" s="108">
        <f t="shared" si="6"/>
        <v>0</v>
      </c>
      <c r="V91" s="109">
        <f t="shared" si="7"/>
        <v>0</v>
      </c>
      <c r="W91" s="92"/>
      <c r="AH91" s="92"/>
      <c r="AI91" s="92"/>
      <c r="AJ91" s="92"/>
      <c r="AQ91" s="92"/>
      <c r="AR91" s="92"/>
      <c r="AS91" s="92"/>
      <c r="BA91" s="92"/>
      <c r="BB91" s="92"/>
      <c r="BC91" s="92"/>
    </row>
    <row r="92" spans="1:55" x14ac:dyDescent="0.25">
      <c r="A92" s="158">
        <v>85</v>
      </c>
      <c r="B92" s="159" t="s">
        <v>843</v>
      </c>
      <c r="C92" s="153" t="s">
        <v>611</v>
      </c>
      <c r="D92" s="159" t="s">
        <v>539</v>
      </c>
      <c r="E92" s="159" t="s">
        <v>204</v>
      </c>
      <c r="F92" s="163" t="s">
        <v>197</v>
      </c>
      <c r="G92" s="121" t="s">
        <v>6</v>
      </c>
      <c r="H92" s="259">
        <v>19.059999999999999</v>
      </c>
      <c r="I92" s="103"/>
      <c r="J92" s="102">
        <v>1</v>
      </c>
      <c r="K92" s="102"/>
      <c r="L92" s="102"/>
      <c r="M92" s="102">
        <v>1</v>
      </c>
      <c r="N92" s="102">
        <v>1</v>
      </c>
      <c r="O92" s="102">
        <v>1</v>
      </c>
      <c r="P92" s="102">
        <v>1</v>
      </c>
      <c r="Q92" s="102"/>
      <c r="R92" s="122">
        <f>IFERROR(VLOOKUP(G92,'Úklid kategorie'!$E$5:$F$11,2,FALSE),"Není kategorie")</f>
        <v>0</v>
      </c>
      <c r="S92" s="107">
        <f t="shared" si="4"/>
        <v>511.66951200000005</v>
      </c>
      <c r="T92" s="108">
        <f t="shared" si="5"/>
        <v>0</v>
      </c>
      <c r="U92" s="108">
        <f t="shared" si="6"/>
        <v>0</v>
      </c>
      <c r="V92" s="109">
        <f t="shared" si="7"/>
        <v>0</v>
      </c>
      <c r="W92" s="2"/>
      <c r="AH92" s="2"/>
      <c r="AI92" s="2"/>
      <c r="AJ92" s="2"/>
      <c r="AQ92" s="2"/>
      <c r="AR92" s="2"/>
      <c r="AS92" s="2"/>
      <c r="BA92" s="2"/>
      <c r="BB92" s="2"/>
      <c r="BC92" s="2"/>
    </row>
    <row r="93" spans="1:55" x14ac:dyDescent="0.25">
      <c r="A93" s="158">
        <v>86</v>
      </c>
      <c r="B93" s="160" t="s">
        <v>844</v>
      </c>
      <c r="C93" s="153" t="s">
        <v>611</v>
      </c>
      <c r="D93" s="160" t="s">
        <v>540</v>
      </c>
      <c r="E93" s="160" t="s">
        <v>211</v>
      </c>
      <c r="F93" s="163" t="s">
        <v>219</v>
      </c>
      <c r="G93" s="121" t="s">
        <v>2</v>
      </c>
      <c r="H93" s="260">
        <v>52.66</v>
      </c>
      <c r="I93" s="103"/>
      <c r="J93" s="103">
        <v>1</v>
      </c>
      <c r="K93" s="103"/>
      <c r="L93" s="103"/>
      <c r="M93" s="103">
        <v>1</v>
      </c>
      <c r="N93" s="103">
        <v>1</v>
      </c>
      <c r="O93" s="103">
        <v>1</v>
      </c>
      <c r="P93" s="103"/>
      <c r="Q93" s="103"/>
      <c r="R93" s="122">
        <f>IFERROR(VLOOKUP(G93,'Úklid kategorie'!$E$5:$F$11,2,FALSE),"Není kategorie")</f>
        <v>0</v>
      </c>
      <c r="S93" s="107">
        <f t="shared" si="4"/>
        <v>1404.8915653333333</v>
      </c>
      <c r="T93" s="108">
        <f t="shared" si="5"/>
        <v>0</v>
      </c>
      <c r="U93" s="108">
        <f t="shared" si="6"/>
        <v>0</v>
      </c>
      <c r="V93" s="109">
        <f t="shared" si="7"/>
        <v>0</v>
      </c>
      <c r="W93" s="2"/>
      <c r="AH93" s="2"/>
      <c r="AI93" s="2"/>
      <c r="AJ93" s="2"/>
      <c r="AQ93" s="2"/>
      <c r="AR93" s="2"/>
      <c r="AS93" s="2"/>
      <c r="BA93" s="2"/>
      <c r="BB93" s="2"/>
      <c r="BC93" s="2"/>
    </row>
    <row r="94" spans="1:55" x14ac:dyDescent="0.25">
      <c r="A94" s="158">
        <v>87</v>
      </c>
      <c r="B94" s="159" t="s">
        <v>845</v>
      </c>
      <c r="C94" s="153" t="s">
        <v>611</v>
      </c>
      <c r="D94" s="159" t="s">
        <v>541</v>
      </c>
      <c r="E94" s="159" t="s">
        <v>204</v>
      </c>
      <c r="F94" s="163" t="s">
        <v>197</v>
      </c>
      <c r="G94" s="121" t="s">
        <v>6</v>
      </c>
      <c r="H94" s="259">
        <v>38.99</v>
      </c>
      <c r="I94" s="103"/>
      <c r="J94" s="102">
        <v>1</v>
      </c>
      <c r="K94" s="102"/>
      <c r="L94" s="102"/>
      <c r="M94" s="102">
        <v>1</v>
      </c>
      <c r="N94" s="102">
        <v>1</v>
      </c>
      <c r="O94" s="102">
        <v>1</v>
      </c>
      <c r="P94" s="102">
        <v>1</v>
      </c>
      <c r="Q94" s="102"/>
      <c r="R94" s="122">
        <f>IFERROR(VLOOKUP(G94,'Úklid kategorie'!$E$5:$F$11,2,FALSE),"Není kategorie")</f>
        <v>0</v>
      </c>
      <c r="S94" s="107">
        <f t="shared" si="4"/>
        <v>1046.694348</v>
      </c>
      <c r="T94" s="108">
        <f t="shared" si="5"/>
        <v>0</v>
      </c>
      <c r="U94" s="108">
        <f t="shared" si="6"/>
        <v>0</v>
      </c>
      <c r="V94" s="109">
        <f t="shared" si="7"/>
        <v>0</v>
      </c>
      <c r="W94" s="2"/>
      <c r="AH94" s="2"/>
      <c r="AI94" s="2"/>
      <c r="AJ94" s="2"/>
      <c r="AQ94" s="2"/>
      <c r="AR94" s="2"/>
      <c r="AS94" s="2"/>
      <c r="BA94" s="2"/>
      <c r="BB94" s="2"/>
      <c r="BC94" s="2"/>
    </row>
    <row r="95" spans="1:55" x14ac:dyDescent="0.25">
      <c r="A95" s="158">
        <v>88</v>
      </c>
      <c r="B95" s="160" t="s">
        <v>846</v>
      </c>
      <c r="C95" s="153" t="s">
        <v>611</v>
      </c>
      <c r="D95" s="160" t="s">
        <v>542</v>
      </c>
      <c r="E95" s="160" t="s">
        <v>1090</v>
      </c>
      <c r="F95" s="234" t="s">
        <v>1089</v>
      </c>
      <c r="G95" s="121"/>
      <c r="H95" s="260">
        <v>3.15</v>
      </c>
      <c r="I95" s="103"/>
      <c r="J95" s="103"/>
      <c r="K95" s="103"/>
      <c r="L95" s="103"/>
      <c r="M95" s="103"/>
      <c r="N95" s="103"/>
      <c r="O95" s="103"/>
      <c r="P95" s="103"/>
      <c r="Q95" s="102"/>
      <c r="R95" s="122" t="s">
        <v>1147</v>
      </c>
      <c r="S95" s="107">
        <v>0</v>
      </c>
      <c r="T95" s="108">
        <v>0</v>
      </c>
      <c r="U95" s="108">
        <f t="shared" si="6"/>
        <v>0</v>
      </c>
      <c r="V95" s="109">
        <f t="shared" si="7"/>
        <v>0</v>
      </c>
      <c r="W95" s="2"/>
      <c r="AH95" s="2"/>
      <c r="AI95" s="2"/>
      <c r="AJ95" s="2"/>
      <c r="AQ95" s="2"/>
      <c r="AR95" s="2"/>
      <c r="AS95" s="2"/>
      <c r="BA95" s="2"/>
      <c r="BB95" s="2"/>
      <c r="BC95" s="2"/>
    </row>
    <row r="96" spans="1:55" x14ac:dyDescent="0.25">
      <c r="A96" s="158">
        <v>89</v>
      </c>
      <c r="B96" s="159" t="s">
        <v>847</v>
      </c>
      <c r="C96" s="153" t="s">
        <v>611</v>
      </c>
      <c r="D96" s="159" t="s">
        <v>543</v>
      </c>
      <c r="E96" s="159" t="s">
        <v>208</v>
      </c>
      <c r="F96" s="163" t="s">
        <v>219</v>
      </c>
      <c r="G96" s="121" t="s">
        <v>3</v>
      </c>
      <c r="H96" s="259">
        <v>17.059999999999999</v>
      </c>
      <c r="I96" s="103"/>
      <c r="J96" s="103">
        <v>1</v>
      </c>
      <c r="K96" s="103"/>
      <c r="L96" s="103"/>
      <c r="M96" s="103">
        <v>1</v>
      </c>
      <c r="N96" s="103">
        <v>1</v>
      </c>
      <c r="O96" s="103"/>
      <c r="P96" s="103">
        <v>1</v>
      </c>
      <c r="Q96" s="103"/>
      <c r="R96" s="122">
        <f>IFERROR(VLOOKUP(G96,'Úklid kategorie'!$E$5:$F$11,2,FALSE),"Není kategorie")</f>
        <v>0</v>
      </c>
      <c r="S96" s="107">
        <f t="shared" si="4"/>
        <v>452.29244533333326</v>
      </c>
      <c r="T96" s="108">
        <f t="shared" si="5"/>
        <v>0</v>
      </c>
      <c r="U96" s="108">
        <f t="shared" si="6"/>
        <v>0</v>
      </c>
      <c r="V96" s="109">
        <f t="shared" si="7"/>
        <v>0</v>
      </c>
      <c r="W96" s="2"/>
      <c r="AH96" s="2"/>
      <c r="AI96" s="2"/>
      <c r="AJ96" s="2"/>
      <c r="AQ96" s="2"/>
      <c r="AR96" s="2"/>
      <c r="AS96" s="2"/>
      <c r="BA96" s="2"/>
      <c r="BB96" s="2"/>
      <c r="BC96" s="2"/>
    </row>
    <row r="97" spans="1:55" x14ac:dyDescent="0.25">
      <c r="A97" s="158">
        <v>90</v>
      </c>
      <c r="B97" s="160" t="s">
        <v>848</v>
      </c>
      <c r="C97" s="153" t="s">
        <v>611</v>
      </c>
      <c r="D97" s="160" t="s">
        <v>545</v>
      </c>
      <c r="E97" s="160" t="s">
        <v>209</v>
      </c>
      <c r="F97" s="163" t="s">
        <v>219</v>
      </c>
      <c r="G97" s="121"/>
      <c r="H97" s="260">
        <v>2.8</v>
      </c>
      <c r="I97" s="103"/>
      <c r="J97" s="102"/>
      <c r="K97" s="102"/>
      <c r="L97" s="102"/>
      <c r="M97" s="102"/>
      <c r="N97" s="102"/>
      <c r="O97" s="102"/>
      <c r="P97" s="93"/>
      <c r="Q97" s="104"/>
      <c r="R97" s="122" t="s">
        <v>1153</v>
      </c>
      <c r="S97" s="107">
        <v>0</v>
      </c>
      <c r="T97" s="108">
        <v>0</v>
      </c>
      <c r="U97" s="108">
        <f t="shared" si="6"/>
        <v>0</v>
      </c>
      <c r="V97" s="109">
        <f t="shared" si="7"/>
        <v>0</v>
      </c>
      <c r="W97" s="2"/>
      <c r="AH97" s="2"/>
      <c r="AI97" s="2"/>
      <c r="AJ97" s="2"/>
      <c r="AQ97" s="2"/>
      <c r="AR97" s="2"/>
      <c r="AS97" s="2"/>
      <c r="BA97" s="2"/>
      <c r="BB97" s="2"/>
      <c r="BC97" s="2"/>
    </row>
    <row r="98" spans="1:55" ht="15.75" thickBot="1" x14ac:dyDescent="0.3">
      <c r="A98" s="158">
        <v>91</v>
      </c>
      <c r="B98" s="159" t="s">
        <v>849</v>
      </c>
      <c r="C98" s="153" t="s">
        <v>611</v>
      </c>
      <c r="D98" s="159" t="s">
        <v>547</v>
      </c>
      <c r="E98" s="159" t="s">
        <v>208</v>
      </c>
      <c r="F98" s="163" t="s">
        <v>219</v>
      </c>
      <c r="G98" s="121" t="s">
        <v>3</v>
      </c>
      <c r="H98" s="259">
        <v>17.149999999999999</v>
      </c>
      <c r="I98" s="102"/>
      <c r="J98" s="103">
        <v>1</v>
      </c>
      <c r="K98" s="103"/>
      <c r="L98" s="103"/>
      <c r="M98" s="103">
        <v>1</v>
      </c>
      <c r="N98" s="103">
        <v>1</v>
      </c>
      <c r="O98" s="103"/>
      <c r="P98" s="103">
        <v>1</v>
      </c>
      <c r="Q98" s="102"/>
      <c r="R98" s="122">
        <f>IFERROR(VLOOKUP(G98,'Úklid kategorie'!$E$5:$F$11,2,FALSE),"Není kategorie")</f>
        <v>0</v>
      </c>
      <c r="S98" s="107">
        <f t="shared" si="4"/>
        <v>454.67851333333329</v>
      </c>
      <c r="T98" s="108">
        <f t="shared" si="5"/>
        <v>0</v>
      </c>
      <c r="U98" s="108">
        <f t="shared" si="6"/>
        <v>0</v>
      </c>
      <c r="V98" s="109">
        <f t="shared" si="7"/>
        <v>0</v>
      </c>
      <c r="W98" s="2"/>
      <c r="AH98" s="2"/>
      <c r="AI98" s="2"/>
      <c r="AJ98" s="2"/>
      <c r="AQ98" s="2"/>
      <c r="AR98" s="2"/>
      <c r="AS98" s="2"/>
      <c r="BA98" s="2"/>
      <c r="BB98" s="2"/>
      <c r="BC98" s="2"/>
    </row>
    <row r="99" spans="1:55" ht="15.75" thickBot="1" x14ac:dyDescent="0.3">
      <c r="A99" s="110"/>
      <c r="B99" s="111"/>
      <c r="C99" s="111"/>
      <c r="D99" s="111"/>
      <c r="E99" s="111"/>
      <c r="F99" s="112"/>
      <c r="G99" s="113"/>
      <c r="H99" s="114"/>
      <c r="I99" s="52"/>
      <c r="J99" s="52"/>
      <c r="K99" s="52"/>
      <c r="L99" s="52"/>
      <c r="M99" s="52"/>
      <c r="N99" s="52"/>
      <c r="O99" s="52"/>
      <c r="P99" s="52"/>
      <c r="Q99" s="52"/>
      <c r="R99" s="53"/>
      <c r="S99" s="72">
        <f>SUM(S8:S98)</f>
        <v>72055.075941333329</v>
      </c>
      <c r="T99" s="54"/>
      <c r="U99" s="54"/>
      <c r="V99" s="55"/>
    </row>
    <row r="100" spans="1:55" ht="21.75" thickBot="1" x14ac:dyDescent="0.4">
      <c r="A100" s="25"/>
      <c r="B100" s="26"/>
      <c r="C100" s="26"/>
      <c r="D100" s="26"/>
      <c r="E100" s="26"/>
      <c r="G100" s="27"/>
      <c r="I100" s="29"/>
      <c r="J100" s="29"/>
      <c r="K100" s="29"/>
      <c r="L100" s="29"/>
      <c r="M100" s="29"/>
      <c r="N100" s="29"/>
      <c r="O100" s="29"/>
      <c r="P100" s="29"/>
      <c r="Q100" s="29"/>
      <c r="R100" s="336" t="s">
        <v>55</v>
      </c>
      <c r="S100" s="337"/>
      <c r="T100" s="338"/>
      <c r="U100" s="34">
        <f>SUM(U8:U99)</f>
        <v>0</v>
      </c>
      <c r="V100" s="35">
        <f>SUM(V8:V99)</f>
        <v>0</v>
      </c>
    </row>
    <row r="101" spans="1:55" ht="21" x14ac:dyDescent="0.35">
      <c r="A101" s="73"/>
      <c r="B101" s="74"/>
      <c r="C101" s="74"/>
      <c r="D101" s="74"/>
      <c r="E101" s="74"/>
      <c r="F101" s="75"/>
      <c r="G101" s="76"/>
      <c r="H101" s="77"/>
      <c r="I101" s="78"/>
      <c r="J101" s="78"/>
      <c r="K101" s="78"/>
      <c r="L101" s="78"/>
      <c r="M101" s="78"/>
      <c r="N101" s="78"/>
      <c r="O101" s="78"/>
      <c r="P101" s="78"/>
      <c r="Q101" s="78"/>
      <c r="R101" s="79"/>
      <c r="S101" s="79"/>
      <c r="T101" s="79"/>
      <c r="U101" s="80"/>
      <c r="V101" s="81"/>
    </row>
    <row r="102" spans="1:55" ht="21.75" thickBot="1" x14ac:dyDescent="0.4">
      <c r="A102" s="25"/>
      <c r="B102" s="26"/>
      <c r="C102" s="26"/>
      <c r="D102" s="26"/>
      <c r="E102" s="26"/>
      <c r="G102" s="27"/>
      <c r="I102" s="29"/>
      <c r="J102" s="29"/>
      <c r="K102" s="29"/>
      <c r="L102" s="29"/>
      <c r="M102" s="29"/>
      <c r="N102" s="29"/>
      <c r="O102" s="29"/>
      <c r="P102" s="29"/>
      <c r="Q102" s="29"/>
      <c r="R102" s="70"/>
      <c r="S102" s="70"/>
      <c r="T102" s="70"/>
      <c r="U102" s="69"/>
      <c r="V102" s="71"/>
    </row>
    <row r="103" spans="1:55" ht="44.25" customHeight="1" thickBot="1" x14ac:dyDescent="0.4">
      <c r="A103" s="306" t="s">
        <v>72</v>
      </c>
      <c r="B103" s="307"/>
      <c r="C103" s="307"/>
      <c r="D103" s="307"/>
      <c r="E103" s="307"/>
      <c r="F103" s="308"/>
      <c r="G103" s="309" t="s">
        <v>49</v>
      </c>
      <c r="H103" s="310"/>
      <c r="I103" s="310"/>
      <c r="J103" s="310"/>
      <c r="K103" s="310"/>
      <c r="L103" s="310"/>
      <c r="M103" s="310"/>
      <c r="N103" s="310"/>
      <c r="O103" s="310"/>
      <c r="P103" s="310"/>
      <c r="Q103" s="310"/>
      <c r="R103" s="310"/>
      <c r="S103" s="310"/>
      <c r="T103" s="310"/>
      <c r="U103" s="310"/>
      <c r="V103" s="311"/>
    </row>
    <row r="104" spans="1:55" x14ac:dyDescent="0.25">
      <c r="A104" s="312" t="s">
        <v>26</v>
      </c>
      <c r="B104" s="314" t="s">
        <v>21</v>
      </c>
      <c r="C104" s="300" t="s">
        <v>22</v>
      </c>
      <c r="D104" s="316" t="s">
        <v>23</v>
      </c>
      <c r="E104" s="300" t="s">
        <v>73</v>
      </c>
      <c r="F104" s="318"/>
      <c r="G104" s="300" t="s">
        <v>1</v>
      </c>
      <c r="H104" s="300" t="s">
        <v>111</v>
      </c>
      <c r="I104" s="300" t="s">
        <v>8</v>
      </c>
      <c r="J104" s="300"/>
      <c r="K104" s="300"/>
      <c r="L104" s="300"/>
      <c r="M104" s="300"/>
      <c r="N104" s="300"/>
      <c r="O104" s="300"/>
      <c r="P104" s="300"/>
      <c r="Q104" s="321"/>
      <c r="R104" s="322" t="s">
        <v>43</v>
      </c>
      <c r="S104" s="325"/>
      <c r="T104" s="300"/>
      <c r="U104" s="303" t="s">
        <v>75</v>
      </c>
      <c r="V104" s="332" t="s">
        <v>77</v>
      </c>
    </row>
    <row r="105" spans="1:55" x14ac:dyDescent="0.25">
      <c r="A105" s="313"/>
      <c r="B105" s="315"/>
      <c r="C105" s="301"/>
      <c r="D105" s="317"/>
      <c r="E105" s="301"/>
      <c r="F105" s="319"/>
      <c r="G105" s="301"/>
      <c r="H105" s="301"/>
      <c r="I105" s="335" t="s">
        <v>10</v>
      </c>
      <c r="J105" s="335"/>
      <c r="K105" s="335" t="s">
        <v>11</v>
      </c>
      <c r="L105" s="335"/>
      <c r="M105" s="301" t="s">
        <v>12</v>
      </c>
      <c r="N105" s="301" t="s">
        <v>13</v>
      </c>
      <c r="O105" s="328" t="s">
        <v>14</v>
      </c>
      <c r="P105" s="328" t="s">
        <v>15</v>
      </c>
      <c r="Q105" s="330" t="s">
        <v>16</v>
      </c>
      <c r="R105" s="323"/>
      <c r="S105" s="326"/>
      <c r="T105" s="301"/>
      <c r="U105" s="304"/>
      <c r="V105" s="333"/>
    </row>
    <row r="106" spans="1:55" ht="15.75" thickBot="1" x14ac:dyDescent="0.3">
      <c r="A106" s="313"/>
      <c r="B106" s="315"/>
      <c r="C106" s="302"/>
      <c r="D106" s="317"/>
      <c r="E106" s="302"/>
      <c r="F106" s="320"/>
      <c r="G106" s="302"/>
      <c r="H106" s="302"/>
      <c r="I106" s="15" t="s">
        <v>17</v>
      </c>
      <c r="J106" s="15" t="s">
        <v>18</v>
      </c>
      <c r="K106" s="16" t="s">
        <v>19</v>
      </c>
      <c r="L106" s="16" t="s">
        <v>20</v>
      </c>
      <c r="M106" s="302"/>
      <c r="N106" s="302"/>
      <c r="O106" s="329"/>
      <c r="P106" s="329"/>
      <c r="Q106" s="331"/>
      <c r="R106" s="324"/>
      <c r="S106" s="327"/>
      <c r="T106" s="302"/>
      <c r="U106" s="305"/>
      <c r="V106" s="334"/>
    </row>
    <row r="107" spans="1:55" s="67" customFormat="1" ht="15.75" thickBot="1" x14ac:dyDescent="0.3">
      <c r="A107" s="84">
        <v>1</v>
      </c>
      <c r="B107" s="85" t="s">
        <v>1132</v>
      </c>
      <c r="C107" s="296" t="s">
        <v>88</v>
      </c>
      <c r="D107" s="296"/>
      <c r="E107" s="296"/>
      <c r="F107" s="296"/>
      <c r="G107" s="85" t="s">
        <v>112</v>
      </c>
      <c r="H107" s="137">
        <v>1619</v>
      </c>
      <c r="I107" s="86"/>
      <c r="J107" s="86"/>
      <c r="K107" s="86"/>
      <c r="L107" s="86"/>
      <c r="M107" s="86"/>
      <c r="N107" s="86"/>
      <c r="O107" s="86"/>
      <c r="P107" s="86"/>
      <c r="Q107" s="86">
        <v>1</v>
      </c>
      <c r="R107" s="89">
        <f>'Úklid kategorie'!$F$17</f>
        <v>0</v>
      </c>
      <c r="S107" s="87"/>
      <c r="T107" s="87"/>
      <c r="U107" s="87">
        <f>H107*R107</f>
        <v>0</v>
      </c>
      <c r="V107" s="88">
        <f>U107*3</f>
        <v>0</v>
      </c>
      <c r="W107"/>
      <c r="X107"/>
      <c r="Y107"/>
      <c r="Z107"/>
    </row>
    <row r="108" spans="1:55" s="67" customFormat="1" ht="16.899999999999999" hidden="1" customHeight="1" thickBot="1" x14ac:dyDescent="0.3">
      <c r="A108" s="84">
        <v>2</v>
      </c>
      <c r="B108" s="85" t="s">
        <v>87</v>
      </c>
      <c r="C108" s="296" t="s">
        <v>91</v>
      </c>
      <c r="D108" s="296"/>
      <c r="E108" s="296"/>
      <c r="F108" s="296"/>
      <c r="G108" s="85" t="s">
        <v>82</v>
      </c>
      <c r="H108" s="106"/>
      <c r="I108" s="86"/>
      <c r="J108" s="86"/>
      <c r="K108" s="86"/>
      <c r="L108" s="86"/>
      <c r="M108" s="86"/>
      <c r="N108" s="86"/>
      <c r="O108" s="86"/>
      <c r="P108" s="86"/>
      <c r="Q108" s="86">
        <v>1</v>
      </c>
      <c r="R108" s="89"/>
      <c r="S108" s="87"/>
      <c r="T108" s="87"/>
      <c r="U108" s="87">
        <f>H108*R108</f>
        <v>0</v>
      </c>
      <c r="V108" s="88">
        <f>U108*3</f>
        <v>0</v>
      </c>
      <c r="W108"/>
      <c r="X108"/>
      <c r="Y108"/>
      <c r="Z108"/>
    </row>
    <row r="109" spans="1:55" ht="21.75" thickBot="1" x14ac:dyDescent="0.4">
      <c r="R109" s="297" t="s">
        <v>74</v>
      </c>
      <c r="S109" s="298"/>
      <c r="T109" s="299"/>
      <c r="U109" s="68">
        <f>SUM(U107:U108)</f>
        <v>0</v>
      </c>
      <c r="V109" s="33">
        <f>SUM(V107:V108)</f>
        <v>0</v>
      </c>
      <c r="W109" s="67"/>
      <c r="X109" s="67"/>
      <c r="Y109" s="67"/>
      <c r="Z109" s="67"/>
    </row>
    <row r="110" spans="1:55" ht="21" x14ac:dyDescent="0.35">
      <c r="A110" s="25"/>
      <c r="B110" s="26"/>
      <c r="C110" s="26"/>
      <c r="D110" s="26"/>
      <c r="E110" s="26"/>
      <c r="F110" s="26"/>
      <c r="G110" s="27"/>
      <c r="H110" s="28"/>
      <c r="I110" s="29"/>
      <c r="J110" s="29"/>
      <c r="K110" s="29"/>
      <c r="L110" s="29"/>
      <c r="M110" s="29"/>
      <c r="N110" s="29"/>
      <c r="O110" s="29"/>
      <c r="P110" s="29"/>
      <c r="Q110" s="29"/>
      <c r="R110" s="30"/>
      <c r="S110" s="30"/>
      <c r="T110" s="30"/>
      <c r="U110" s="31"/>
      <c r="V110" s="32"/>
    </row>
    <row r="111" spans="1:55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8"/>
      <c r="K111" s="18"/>
      <c r="L111" s="18"/>
      <c r="M111" s="18"/>
      <c r="N111" s="18"/>
      <c r="O111" s="18"/>
      <c r="P111" s="18"/>
      <c r="Q111" s="18"/>
      <c r="R111" s="19"/>
      <c r="S111" s="20"/>
      <c r="T111" s="21"/>
      <c r="U111" s="22"/>
      <c r="V111" s="18"/>
    </row>
    <row r="112" spans="1:55" x14ac:dyDescent="0.25">
      <c r="A112" s="6"/>
      <c r="B112" s="6"/>
      <c r="C112" s="6"/>
      <c r="D112" s="6"/>
      <c r="E112" s="6"/>
      <c r="F112" s="6"/>
      <c r="G112" s="6"/>
      <c r="H112" s="6"/>
      <c r="I112" s="6"/>
      <c r="R112" s="2"/>
      <c r="T112" s="10"/>
      <c r="U112" s="11"/>
    </row>
    <row r="113" spans="4:22" x14ac:dyDescent="0.25">
      <c r="E113" s="7"/>
      <c r="M113" s="7"/>
      <c r="R113" s="4"/>
      <c r="S113" s="12"/>
      <c r="T113" s="12"/>
      <c r="U113" s="5"/>
    </row>
    <row r="114" spans="4:22" x14ac:dyDescent="0.25">
      <c r="D114" s="8"/>
      <c r="Q114" s="6"/>
      <c r="R114" s="4"/>
      <c r="S114" s="3"/>
      <c r="T114" s="3"/>
      <c r="U114" s="9"/>
    </row>
    <row r="115" spans="4:22" x14ac:dyDescent="0.25">
      <c r="D115" s="18"/>
      <c r="E115" s="18"/>
      <c r="F115" s="18"/>
      <c r="G115" s="23"/>
      <c r="H115" s="20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20"/>
      <c r="T115" s="18"/>
      <c r="U115" s="24"/>
      <c r="V115" s="18"/>
    </row>
    <row r="116" spans="4:22" x14ac:dyDescent="0.25">
      <c r="D116" s="346" t="s">
        <v>54</v>
      </c>
      <c r="E116" s="346"/>
      <c r="F116" s="346"/>
      <c r="G116" s="346"/>
      <c r="U116" s="4"/>
    </row>
    <row r="117" spans="4:22" x14ac:dyDescent="0.25">
      <c r="D117" s="2"/>
      <c r="E117" s="339"/>
      <c r="F117" s="339"/>
      <c r="G117" t="s">
        <v>48</v>
      </c>
      <c r="U117" s="4"/>
    </row>
    <row r="118" spans="4:22" x14ac:dyDescent="0.25">
      <c r="D118" s="2" t="s">
        <v>2</v>
      </c>
      <c r="E118">
        <f>365/12</f>
        <v>30.416666666666668</v>
      </c>
      <c r="F118" s="14">
        <v>30.416699999999999</v>
      </c>
      <c r="G118" t="s">
        <v>44</v>
      </c>
      <c r="U118" s="4"/>
    </row>
    <row r="119" spans="4:22" x14ac:dyDescent="0.25">
      <c r="D119" s="2" t="s">
        <v>27</v>
      </c>
      <c r="E119">
        <f>53/12</f>
        <v>4.416666666666667</v>
      </c>
      <c r="F119" s="14">
        <v>4.3452000000000002</v>
      </c>
      <c r="G119" t="s">
        <v>45</v>
      </c>
      <c r="U119" s="4"/>
    </row>
    <row r="120" spans="4:22" x14ac:dyDescent="0.25">
      <c r="D120" s="2" t="s">
        <v>28</v>
      </c>
      <c r="E120">
        <f>52/12</f>
        <v>4.333333333333333</v>
      </c>
      <c r="F120" s="14">
        <v>4.3452000000000002</v>
      </c>
      <c r="G120" t="s">
        <v>46</v>
      </c>
      <c r="U120" s="4"/>
    </row>
    <row r="121" spans="4:22" x14ac:dyDescent="0.25">
      <c r="D121" s="2" t="s">
        <v>13</v>
      </c>
      <c r="E121">
        <f>53/12</f>
        <v>4.416666666666667</v>
      </c>
      <c r="F121" s="14">
        <v>4.3452000000000002</v>
      </c>
      <c r="G121" t="s">
        <v>47</v>
      </c>
    </row>
    <row r="123" spans="4:22" x14ac:dyDescent="0.25">
      <c r="D123" s="18"/>
      <c r="E123" s="18"/>
      <c r="F123" s="18"/>
      <c r="G123" s="23"/>
      <c r="H123" s="20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20"/>
      <c r="T123" s="18"/>
      <c r="U123" s="18"/>
      <c r="V123" s="18"/>
    </row>
  </sheetData>
  <autoFilter ref="A7:V100" xr:uid="{00000000-0009-0000-0000-000005000000}"/>
  <mergeCells count="52">
    <mergeCell ref="C107:F107"/>
    <mergeCell ref="C108:F108"/>
    <mergeCell ref="R109:T109"/>
    <mergeCell ref="D116:G116"/>
    <mergeCell ref="E117:F117"/>
    <mergeCell ref="R104:R106"/>
    <mergeCell ref="S104:S106"/>
    <mergeCell ref="U104:U106"/>
    <mergeCell ref="V104:V106"/>
    <mergeCell ref="I105:J105"/>
    <mergeCell ref="K105:L105"/>
    <mergeCell ref="M105:M106"/>
    <mergeCell ref="N105:N106"/>
    <mergeCell ref="O105:O106"/>
    <mergeCell ref="P105:P106"/>
    <mergeCell ref="Q105:Q106"/>
    <mergeCell ref="T104:T106"/>
    <mergeCell ref="A104:A106"/>
    <mergeCell ref="B104:B106"/>
    <mergeCell ref="C104:C106"/>
    <mergeCell ref="D104:D106"/>
    <mergeCell ref="E104:E106"/>
    <mergeCell ref="R100:T100"/>
    <mergeCell ref="A103:F103"/>
    <mergeCell ref="G103:V103"/>
    <mergeCell ref="V4:V6"/>
    <mergeCell ref="K5:L5"/>
    <mergeCell ref="M5:M6"/>
    <mergeCell ref="N5:N6"/>
    <mergeCell ref="F104:F106"/>
    <mergeCell ref="O5:O6"/>
    <mergeCell ref="G104:G106"/>
    <mergeCell ref="H104:H106"/>
    <mergeCell ref="I104:Q104"/>
    <mergeCell ref="P5:P6"/>
    <mergeCell ref="Q5:Q6"/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1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G71"/>
  <sheetViews>
    <sheetView zoomScaleNormal="100" zoomScaleSheetLayoutView="70" workbookViewId="0">
      <selection activeCell="R46" sqref="R46"/>
    </sheetView>
  </sheetViews>
  <sheetFormatPr defaultRowHeight="15" x14ac:dyDescent="0.25"/>
  <cols>
    <col min="1" max="1" width="8.85546875" style="3"/>
    <col min="2" max="2" width="10.5703125" bestFit="1" customWidth="1"/>
    <col min="3" max="3" width="13.7109375" customWidth="1"/>
    <col min="4" max="4" width="10.5703125" customWidth="1"/>
    <col min="5" max="5" width="35" customWidth="1"/>
    <col min="6" max="6" width="20.28515625" customWidth="1"/>
    <col min="7" max="7" width="9.5703125" style="3" bestFit="1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18" bestFit="1" customWidth="1"/>
    <col min="19" max="19" width="14" style="4" customWidth="1"/>
    <col min="20" max="20" width="15.7109375" customWidth="1"/>
    <col min="21" max="21" width="20.5703125" customWidth="1"/>
    <col min="22" max="22" width="19.42578125" bestFit="1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/>
      <c r="B2" s="116"/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05">
        <v>1</v>
      </c>
      <c r="B8" s="155" t="s">
        <v>861</v>
      </c>
      <c r="C8" s="153" t="s">
        <v>607</v>
      </c>
      <c r="D8" s="155" t="s">
        <v>417</v>
      </c>
      <c r="E8" s="155" t="s">
        <v>206</v>
      </c>
      <c r="F8" s="163" t="s">
        <v>219</v>
      </c>
      <c r="G8" s="121" t="s">
        <v>2</v>
      </c>
      <c r="H8" s="257">
        <v>891.85</v>
      </c>
      <c r="I8" s="102"/>
      <c r="J8" s="102">
        <v>1</v>
      </c>
      <c r="K8" s="102"/>
      <c r="L8" s="102"/>
      <c r="M8" s="102">
        <v>1</v>
      </c>
      <c r="N8" s="102">
        <v>1</v>
      </c>
      <c r="O8" s="102"/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23644.608286666666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05">
        <v>2</v>
      </c>
      <c r="B9" s="152" t="s">
        <v>862</v>
      </c>
      <c r="C9" s="153" t="s">
        <v>607</v>
      </c>
      <c r="D9" s="152" t="s">
        <v>418</v>
      </c>
      <c r="E9" s="152" t="s">
        <v>922</v>
      </c>
      <c r="F9" s="163" t="s">
        <v>219</v>
      </c>
      <c r="G9" s="121" t="s">
        <v>5</v>
      </c>
      <c r="H9" s="258">
        <v>12.89</v>
      </c>
      <c r="I9" s="102"/>
      <c r="J9" s="103">
        <v>1</v>
      </c>
      <c r="K9" s="103"/>
      <c r="L9" s="103"/>
      <c r="M9" s="103">
        <v>1</v>
      </c>
      <c r="N9" s="103">
        <v>1</v>
      </c>
      <c r="O9" s="103">
        <v>1</v>
      </c>
      <c r="P9" s="103">
        <v>1</v>
      </c>
      <c r="Q9" s="103"/>
      <c r="R9" s="122">
        <f>IFERROR(VLOOKUP(G9,'Úklid kategorie'!$E$5:$F$11,2,FALSE),"Není kategorie")</f>
        <v>0</v>
      </c>
      <c r="S9" s="107">
        <f t="shared" ref="S9:S46" si="0">(H9*I9*30.4167)+(H9*J9*21)+(H9*K9*4.3452)+(H9*L9*4.3452)+(H9*M9*4.3452)+H9*N9+(H9*O9/3)+(H9*P9/6)+(H9*Q9/12)</f>
        <v>346.034628</v>
      </c>
      <c r="T9" s="108">
        <f t="shared" ref="T9:T45" si="1">R9*S9</f>
        <v>0</v>
      </c>
      <c r="U9" s="108">
        <f t="shared" ref="U9:U46" si="2">T9*12</f>
        <v>0</v>
      </c>
      <c r="V9" s="109">
        <f t="shared" ref="V9:V46" si="3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05">
        <v>3</v>
      </c>
      <c r="B10" s="155" t="s">
        <v>863</v>
      </c>
      <c r="C10" s="153" t="s">
        <v>607</v>
      </c>
      <c r="D10" s="155" t="s">
        <v>419</v>
      </c>
      <c r="E10" s="155" t="s">
        <v>205</v>
      </c>
      <c r="F10" s="163" t="s">
        <v>219</v>
      </c>
      <c r="G10" s="121"/>
      <c r="H10" s="257">
        <v>3.61</v>
      </c>
      <c r="I10" s="102"/>
      <c r="J10" s="102"/>
      <c r="K10" s="102"/>
      <c r="L10" s="102"/>
      <c r="M10" s="102"/>
      <c r="N10" s="102"/>
      <c r="O10" s="102"/>
      <c r="P10" s="102"/>
      <c r="Q10" s="102"/>
      <c r="R10" s="122" t="s">
        <v>1145</v>
      </c>
      <c r="S10" s="107">
        <f t="shared" si="0"/>
        <v>0</v>
      </c>
      <c r="T10" s="108">
        <v>0</v>
      </c>
      <c r="U10" s="108">
        <f t="shared" si="2"/>
        <v>0</v>
      </c>
      <c r="V10" s="109">
        <f t="shared" si="3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05">
        <v>4</v>
      </c>
      <c r="B11" s="152" t="s">
        <v>864</v>
      </c>
      <c r="C11" s="153" t="s">
        <v>607</v>
      </c>
      <c r="D11" s="152" t="s">
        <v>420</v>
      </c>
      <c r="E11" s="152" t="s">
        <v>919</v>
      </c>
      <c r="F11" s="163" t="s">
        <v>219</v>
      </c>
      <c r="G11" s="121"/>
      <c r="H11" s="258">
        <v>2.84</v>
      </c>
      <c r="I11" s="90"/>
      <c r="J11" s="90"/>
      <c r="K11" s="90"/>
      <c r="L11" s="90"/>
      <c r="M11" s="90"/>
      <c r="N11" s="90"/>
      <c r="O11" s="90"/>
      <c r="P11" s="90"/>
      <c r="Q11" s="90"/>
      <c r="R11" s="122" t="s">
        <v>1145</v>
      </c>
      <c r="S11" s="107">
        <f t="shared" si="0"/>
        <v>0</v>
      </c>
      <c r="T11" s="108">
        <v>0</v>
      </c>
      <c r="U11" s="108">
        <f t="shared" si="2"/>
        <v>0</v>
      </c>
      <c r="V11" s="109">
        <f t="shared" si="3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05">
        <v>5</v>
      </c>
      <c r="B12" s="155" t="s">
        <v>865</v>
      </c>
      <c r="C12" s="153" t="s">
        <v>607</v>
      </c>
      <c r="D12" s="155" t="s">
        <v>421</v>
      </c>
      <c r="E12" s="155" t="s">
        <v>1091</v>
      </c>
      <c r="F12" s="163" t="s">
        <v>219</v>
      </c>
      <c r="G12" s="121"/>
      <c r="H12" s="257">
        <v>37.880000000000003</v>
      </c>
      <c r="I12" s="102"/>
      <c r="J12" s="103"/>
      <c r="K12" s="103"/>
      <c r="L12" s="103"/>
      <c r="M12" s="103"/>
      <c r="N12" s="103"/>
      <c r="O12" s="103"/>
      <c r="P12" s="103"/>
      <c r="Q12" s="93"/>
      <c r="R12" s="122" t="s">
        <v>1145</v>
      </c>
      <c r="S12" s="107">
        <f t="shared" si="0"/>
        <v>0</v>
      </c>
      <c r="T12" s="108">
        <v>0</v>
      </c>
      <c r="U12" s="108">
        <f t="shared" si="2"/>
        <v>0</v>
      </c>
      <c r="V12" s="109">
        <f t="shared" si="3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05">
        <v>6</v>
      </c>
      <c r="B13" s="152" t="s">
        <v>866</v>
      </c>
      <c r="C13" s="153" t="s">
        <v>607</v>
      </c>
      <c r="D13" s="152" t="s">
        <v>422</v>
      </c>
      <c r="E13" s="152" t="s">
        <v>205</v>
      </c>
      <c r="F13" s="163" t="s">
        <v>219</v>
      </c>
      <c r="G13" s="121"/>
      <c r="H13" s="258">
        <v>7.66</v>
      </c>
      <c r="I13" s="102"/>
      <c r="J13" s="103"/>
      <c r="K13" s="103"/>
      <c r="L13" s="103"/>
      <c r="M13" s="103"/>
      <c r="N13" s="103"/>
      <c r="O13" s="103"/>
      <c r="P13" s="103"/>
      <c r="Q13" s="93"/>
      <c r="R13" s="122" t="s">
        <v>1145</v>
      </c>
      <c r="S13" s="107">
        <f t="shared" si="0"/>
        <v>0</v>
      </c>
      <c r="T13" s="108">
        <v>0</v>
      </c>
      <c r="U13" s="108">
        <f t="shared" si="2"/>
        <v>0</v>
      </c>
      <c r="V13" s="109">
        <f t="shared" si="3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05">
        <v>7</v>
      </c>
      <c r="B14" s="155" t="s">
        <v>867</v>
      </c>
      <c r="C14" s="153" t="s">
        <v>607</v>
      </c>
      <c r="D14" s="155" t="s">
        <v>423</v>
      </c>
      <c r="E14" s="155" t="s">
        <v>923</v>
      </c>
      <c r="F14" s="163" t="s">
        <v>924</v>
      </c>
      <c r="G14" s="121" t="s">
        <v>2</v>
      </c>
      <c r="H14" s="257">
        <v>273.77</v>
      </c>
      <c r="I14" s="102"/>
      <c r="J14" s="102">
        <v>1</v>
      </c>
      <c r="K14" s="102"/>
      <c r="L14" s="102"/>
      <c r="M14" s="102">
        <v>1</v>
      </c>
      <c r="N14" s="102">
        <v>1</v>
      </c>
      <c r="O14" s="102"/>
      <c r="P14" s="102">
        <v>1</v>
      </c>
      <c r="Q14" s="102"/>
      <c r="R14" s="122">
        <f>IFERROR(VLOOKUP(G14,'Úklid kategorie'!$E$5:$F$11,2,FALSE),"Není kategorie")</f>
        <v>0</v>
      </c>
      <c r="S14" s="107">
        <f t="shared" si="0"/>
        <v>7258.1537373333331</v>
      </c>
      <c r="T14" s="108">
        <f t="shared" si="1"/>
        <v>0</v>
      </c>
      <c r="U14" s="108">
        <f t="shared" si="2"/>
        <v>0</v>
      </c>
      <c r="V14" s="109">
        <f t="shared" si="3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05">
        <v>8</v>
      </c>
      <c r="B15" s="152" t="s">
        <v>868</v>
      </c>
      <c r="C15" s="153" t="s">
        <v>607</v>
      </c>
      <c r="D15" s="152" t="s">
        <v>426</v>
      </c>
      <c r="E15" s="152" t="s">
        <v>918</v>
      </c>
      <c r="F15" s="163" t="s">
        <v>197</v>
      </c>
      <c r="G15" s="121" t="s">
        <v>6</v>
      </c>
      <c r="H15" s="258">
        <v>198.1</v>
      </c>
      <c r="I15" s="90"/>
      <c r="J15" s="103">
        <v>1</v>
      </c>
      <c r="K15" s="103"/>
      <c r="L15" s="103"/>
      <c r="M15" s="103">
        <v>1</v>
      </c>
      <c r="N15" s="103">
        <v>1</v>
      </c>
      <c r="O15" s="103">
        <v>1</v>
      </c>
      <c r="P15" s="103">
        <v>1</v>
      </c>
      <c r="Q15" s="93"/>
      <c r="R15" s="122">
        <f>IFERROR(VLOOKUP(G15,'Úklid kategorie'!$E$5:$F$11,2,FALSE),"Není kategorie")</f>
        <v>0</v>
      </c>
      <c r="S15" s="107">
        <f t="shared" si="0"/>
        <v>5318.0341200000003</v>
      </c>
      <c r="T15" s="108">
        <f t="shared" si="1"/>
        <v>0</v>
      </c>
      <c r="U15" s="108">
        <f t="shared" si="2"/>
        <v>0</v>
      </c>
      <c r="V15" s="109">
        <f t="shared" si="3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05">
        <v>9</v>
      </c>
      <c r="B16" s="155" t="s">
        <v>869</v>
      </c>
      <c r="C16" s="153" t="s">
        <v>607</v>
      </c>
      <c r="D16" s="155" t="s">
        <v>427</v>
      </c>
      <c r="E16" s="155" t="s">
        <v>915</v>
      </c>
      <c r="F16" s="163" t="s">
        <v>219</v>
      </c>
      <c r="G16" s="121"/>
      <c r="H16" s="257">
        <v>11.2</v>
      </c>
      <c r="I16" s="102"/>
      <c r="J16" s="102"/>
      <c r="K16" s="102"/>
      <c r="L16" s="102"/>
      <c r="M16" s="90"/>
      <c r="N16" s="90"/>
      <c r="O16" s="90"/>
      <c r="P16" s="90"/>
      <c r="Q16" s="102"/>
      <c r="R16" s="122" t="s">
        <v>1151</v>
      </c>
      <c r="S16" s="107">
        <f t="shared" si="0"/>
        <v>0</v>
      </c>
      <c r="T16" s="108">
        <v>0</v>
      </c>
      <c r="U16" s="108">
        <f t="shared" si="2"/>
        <v>0</v>
      </c>
      <c r="V16" s="109">
        <f t="shared" si="3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x14ac:dyDescent="0.25">
      <c r="A17" s="105">
        <v>10</v>
      </c>
      <c r="B17" s="152" t="s">
        <v>870</v>
      </c>
      <c r="C17" s="153" t="s">
        <v>607</v>
      </c>
      <c r="D17" s="152" t="s">
        <v>428</v>
      </c>
      <c r="E17" s="152" t="s">
        <v>205</v>
      </c>
      <c r="F17" s="163" t="s">
        <v>219</v>
      </c>
      <c r="G17" s="121"/>
      <c r="H17" s="258">
        <v>0.53</v>
      </c>
      <c r="I17" s="102"/>
      <c r="J17" s="103"/>
      <c r="K17" s="103"/>
      <c r="L17" s="103"/>
      <c r="M17" s="103"/>
      <c r="N17" s="103"/>
      <c r="O17" s="103"/>
      <c r="P17" s="103"/>
      <c r="Q17" s="102"/>
      <c r="R17" s="122" t="s">
        <v>1145</v>
      </c>
      <c r="S17" s="107">
        <f t="shared" si="0"/>
        <v>0</v>
      </c>
      <c r="T17" s="108">
        <v>0</v>
      </c>
      <c r="U17" s="108">
        <f t="shared" si="2"/>
        <v>0</v>
      </c>
      <c r="V17" s="109">
        <f t="shared" si="3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05">
        <v>11</v>
      </c>
      <c r="B18" s="155" t="s">
        <v>871</v>
      </c>
      <c r="C18" s="153" t="s">
        <v>607</v>
      </c>
      <c r="D18" s="155" t="s">
        <v>429</v>
      </c>
      <c r="E18" s="155" t="s">
        <v>205</v>
      </c>
      <c r="F18" s="163" t="s">
        <v>219</v>
      </c>
      <c r="G18" s="121"/>
      <c r="H18" s="257">
        <v>0.53</v>
      </c>
      <c r="I18" s="103"/>
      <c r="J18" s="103"/>
      <c r="K18" s="103"/>
      <c r="L18" s="103"/>
      <c r="M18" s="103"/>
      <c r="N18" s="103"/>
      <c r="O18" s="103"/>
      <c r="P18" s="103"/>
      <c r="Q18" s="103"/>
      <c r="R18" s="122" t="s">
        <v>1145</v>
      </c>
      <c r="S18" s="107">
        <f t="shared" si="0"/>
        <v>0</v>
      </c>
      <c r="T18" s="108">
        <v>0</v>
      </c>
      <c r="U18" s="108">
        <f t="shared" si="2"/>
        <v>0</v>
      </c>
      <c r="V18" s="109">
        <f t="shared" si="3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05">
        <v>12</v>
      </c>
      <c r="B19" s="152" t="s">
        <v>872</v>
      </c>
      <c r="C19" s="153" t="s">
        <v>607</v>
      </c>
      <c r="D19" s="152" t="s">
        <v>900</v>
      </c>
      <c r="E19" s="152" t="s">
        <v>918</v>
      </c>
      <c r="F19" s="163" t="s">
        <v>197</v>
      </c>
      <c r="G19" s="121" t="s">
        <v>6</v>
      </c>
      <c r="H19" s="258">
        <v>182.8</v>
      </c>
      <c r="I19" s="103"/>
      <c r="J19" s="103">
        <v>1</v>
      </c>
      <c r="K19" s="103"/>
      <c r="L19" s="103"/>
      <c r="M19" s="103">
        <v>1</v>
      </c>
      <c r="N19" s="103">
        <v>1</v>
      </c>
      <c r="O19" s="103">
        <v>1</v>
      </c>
      <c r="P19" s="103">
        <v>1</v>
      </c>
      <c r="Q19" s="103"/>
      <c r="R19" s="122">
        <f>IFERROR(VLOOKUP(G19,'Úklid kategorie'!$E$5:$F$11,2,FALSE),"Není kategorie")</f>
        <v>0</v>
      </c>
      <c r="S19" s="107">
        <f t="shared" si="0"/>
        <v>4907.3025600000001</v>
      </c>
      <c r="T19" s="108">
        <f t="shared" si="1"/>
        <v>0</v>
      </c>
      <c r="U19" s="108">
        <f t="shared" si="2"/>
        <v>0</v>
      </c>
      <c r="V19" s="109">
        <f t="shared" si="3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05">
        <v>13</v>
      </c>
      <c r="B20" s="155" t="s">
        <v>873</v>
      </c>
      <c r="C20" s="153" t="s">
        <v>607</v>
      </c>
      <c r="D20" s="155" t="s">
        <v>901</v>
      </c>
      <c r="E20" s="155" t="s">
        <v>915</v>
      </c>
      <c r="F20" s="163" t="s">
        <v>219</v>
      </c>
      <c r="G20" s="121"/>
      <c r="H20" s="257">
        <v>14.23</v>
      </c>
      <c r="I20" s="102"/>
      <c r="J20" s="103"/>
      <c r="K20" s="103"/>
      <c r="L20" s="103"/>
      <c r="M20" s="90"/>
      <c r="N20" s="90"/>
      <c r="O20" s="90"/>
      <c r="P20" s="90"/>
      <c r="Q20" s="102"/>
      <c r="R20" s="122" t="s">
        <v>1151</v>
      </c>
      <c r="S20" s="107">
        <f t="shared" si="0"/>
        <v>0</v>
      </c>
      <c r="T20" s="108">
        <v>0</v>
      </c>
      <c r="U20" s="108">
        <f t="shared" si="2"/>
        <v>0</v>
      </c>
      <c r="V20" s="109">
        <f t="shared" si="3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05">
        <v>14</v>
      </c>
      <c r="B21" s="152" t="s">
        <v>874</v>
      </c>
      <c r="C21" s="153" t="s">
        <v>607</v>
      </c>
      <c r="D21" s="152" t="s">
        <v>902</v>
      </c>
      <c r="E21" s="152" t="s">
        <v>916</v>
      </c>
      <c r="F21" s="163" t="s">
        <v>219</v>
      </c>
      <c r="G21" s="121"/>
      <c r="H21" s="258">
        <v>17.52</v>
      </c>
      <c r="I21" s="102"/>
      <c r="J21" s="103"/>
      <c r="K21" s="103"/>
      <c r="L21" s="103"/>
      <c r="M21" s="103"/>
      <c r="N21" s="103"/>
      <c r="O21" s="103"/>
      <c r="P21" s="103"/>
      <c r="Q21" s="90"/>
      <c r="R21" s="122" t="s">
        <v>1145</v>
      </c>
      <c r="S21" s="107">
        <f t="shared" si="0"/>
        <v>0</v>
      </c>
      <c r="T21" s="108">
        <v>0</v>
      </c>
      <c r="U21" s="108">
        <f t="shared" si="2"/>
        <v>0</v>
      </c>
      <c r="V21" s="109">
        <f t="shared" si="3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05">
        <v>15</v>
      </c>
      <c r="B22" s="155" t="s">
        <v>875</v>
      </c>
      <c r="C22" s="153" t="s">
        <v>607</v>
      </c>
      <c r="D22" s="155" t="s">
        <v>903</v>
      </c>
      <c r="E22" s="155" t="s">
        <v>916</v>
      </c>
      <c r="F22" s="163" t="s">
        <v>219</v>
      </c>
      <c r="G22" s="121"/>
      <c r="H22" s="257">
        <v>18.350000000000001</v>
      </c>
      <c r="I22" s="102"/>
      <c r="J22" s="103"/>
      <c r="K22" s="103"/>
      <c r="L22" s="103"/>
      <c r="M22" s="103"/>
      <c r="N22" s="103"/>
      <c r="O22" s="103"/>
      <c r="P22" s="103"/>
      <c r="Q22" s="93"/>
      <c r="R22" s="122" t="s">
        <v>1145</v>
      </c>
      <c r="S22" s="107">
        <f t="shared" si="0"/>
        <v>0</v>
      </c>
      <c r="T22" s="108">
        <v>0</v>
      </c>
      <c r="U22" s="108">
        <f t="shared" si="2"/>
        <v>0</v>
      </c>
      <c r="V22" s="109">
        <f t="shared" si="3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05">
        <v>16</v>
      </c>
      <c r="B23" s="152" t="s">
        <v>876</v>
      </c>
      <c r="C23" s="153" t="s">
        <v>607</v>
      </c>
      <c r="D23" s="152" t="s">
        <v>904</v>
      </c>
      <c r="E23" s="152" t="s">
        <v>917</v>
      </c>
      <c r="F23" s="163" t="s">
        <v>219</v>
      </c>
      <c r="G23" s="121" t="s">
        <v>2</v>
      </c>
      <c r="H23" s="258">
        <v>4.2300000000000004</v>
      </c>
      <c r="I23" s="102"/>
      <c r="J23" s="102">
        <v>1</v>
      </c>
      <c r="K23" s="102"/>
      <c r="L23" s="102"/>
      <c r="M23" s="102">
        <v>1</v>
      </c>
      <c r="N23" s="102">
        <v>1</v>
      </c>
      <c r="O23" s="102"/>
      <c r="P23" s="102">
        <v>1</v>
      </c>
      <c r="Q23" s="102"/>
      <c r="R23" s="122">
        <f>IFERROR(VLOOKUP(G23,'Úklid kategorie'!$E$5:$F$11,2,FALSE),"Není kategorie")</f>
        <v>0</v>
      </c>
      <c r="S23" s="107">
        <f t="shared" si="0"/>
        <v>112.14519600000001</v>
      </c>
      <c r="T23" s="108">
        <f t="shared" si="1"/>
        <v>0</v>
      </c>
      <c r="U23" s="108">
        <f t="shared" si="2"/>
        <v>0</v>
      </c>
      <c r="V23" s="109">
        <f t="shared" si="3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05">
        <v>17</v>
      </c>
      <c r="B24" s="155" t="s">
        <v>877</v>
      </c>
      <c r="C24" s="153" t="s">
        <v>607</v>
      </c>
      <c r="D24" s="155" t="s">
        <v>905</v>
      </c>
      <c r="E24" s="155" t="s">
        <v>916</v>
      </c>
      <c r="F24" s="163" t="s">
        <v>219</v>
      </c>
      <c r="G24" s="121"/>
      <c r="H24" s="257">
        <v>2.96</v>
      </c>
      <c r="I24" s="102"/>
      <c r="J24" s="102"/>
      <c r="K24" s="102"/>
      <c r="L24" s="102"/>
      <c r="M24" s="102"/>
      <c r="N24" s="102"/>
      <c r="O24" s="102"/>
      <c r="P24" s="103"/>
      <c r="Q24" s="103"/>
      <c r="R24" s="122" t="s">
        <v>1145</v>
      </c>
      <c r="S24" s="107">
        <f t="shared" si="0"/>
        <v>0</v>
      </c>
      <c r="T24" s="108">
        <v>0</v>
      </c>
      <c r="U24" s="108">
        <f t="shared" si="2"/>
        <v>0</v>
      </c>
      <c r="V24" s="109">
        <f t="shared" si="3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05">
        <v>18</v>
      </c>
      <c r="B25" s="152" t="s">
        <v>878</v>
      </c>
      <c r="C25" s="153" t="s">
        <v>607</v>
      </c>
      <c r="D25" s="152" t="s">
        <v>906</v>
      </c>
      <c r="E25" s="152" t="s">
        <v>916</v>
      </c>
      <c r="F25" s="163" t="s">
        <v>219</v>
      </c>
      <c r="G25" s="121"/>
      <c r="H25" s="258">
        <v>1.77</v>
      </c>
      <c r="I25" s="102"/>
      <c r="J25" s="102"/>
      <c r="K25" s="102"/>
      <c r="L25" s="102"/>
      <c r="M25" s="102"/>
      <c r="N25" s="102"/>
      <c r="O25" s="102"/>
      <c r="P25" s="102"/>
      <c r="Q25" s="102"/>
      <c r="R25" s="122" t="s">
        <v>1145</v>
      </c>
      <c r="S25" s="107">
        <f t="shared" si="0"/>
        <v>0</v>
      </c>
      <c r="T25" s="108">
        <v>0</v>
      </c>
      <c r="U25" s="108">
        <f t="shared" si="2"/>
        <v>0</v>
      </c>
      <c r="V25" s="109">
        <f t="shared" si="3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05">
        <v>19</v>
      </c>
      <c r="B26" s="155" t="s">
        <v>879</v>
      </c>
      <c r="C26" s="153" t="s">
        <v>607</v>
      </c>
      <c r="D26" s="155" t="s">
        <v>907</v>
      </c>
      <c r="E26" s="155" t="s">
        <v>916</v>
      </c>
      <c r="F26" s="163" t="s">
        <v>219</v>
      </c>
      <c r="G26" s="121"/>
      <c r="H26" s="257">
        <v>8.5</v>
      </c>
      <c r="I26" s="103"/>
      <c r="J26" s="103"/>
      <c r="K26" s="103"/>
      <c r="L26" s="103"/>
      <c r="M26" s="103"/>
      <c r="N26" s="103"/>
      <c r="O26" s="103"/>
      <c r="P26" s="103"/>
      <c r="Q26" s="103"/>
      <c r="R26" s="122" t="s">
        <v>1145</v>
      </c>
      <c r="S26" s="107">
        <f>(H26*I26*30.4167)+(H26*J26*21)+(H26*K26*4.3452)+(H26*L26*4.3452)+(H26*M26*4.3452)+H26*N26+(H26*O26/3)+(H26*P26/6)+(H26*Q26/12)</f>
        <v>0</v>
      </c>
      <c r="T26" s="108">
        <v>0</v>
      </c>
      <c r="U26" s="108">
        <f t="shared" si="2"/>
        <v>0</v>
      </c>
      <c r="V26" s="109">
        <f t="shared" si="3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05">
        <v>20</v>
      </c>
      <c r="B27" s="152" t="s">
        <v>880</v>
      </c>
      <c r="C27" s="153" t="s">
        <v>607</v>
      </c>
      <c r="D27" s="152" t="s">
        <v>908</v>
      </c>
      <c r="E27" s="152" t="s">
        <v>918</v>
      </c>
      <c r="F27" s="163" t="s">
        <v>197</v>
      </c>
      <c r="G27" s="121" t="s">
        <v>6</v>
      </c>
      <c r="H27" s="258">
        <v>241</v>
      </c>
      <c r="I27" s="103"/>
      <c r="J27" s="103">
        <v>1</v>
      </c>
      <c r="K27" s="103"/>
      <c r="L27" s="103"/>
      <c r="M27" s="103">
        <v>1</v>
      </c>
      <c r="N27" s="103">
        <v>1</v>
      </c>
      <c r="O27" s="103">
        <v>1</v>
      </c>
      <c r="P27" s="103">
        <v>1</v>
      </c>
      <c r="Q27" s="103"/>
      <c r="R27" s="122">
        <f>IFERROR(VLOOKUP(G27,'Úklid kategorie'!$E$5:$F$11,2,FALSE),"Není kategorie")</f>
        <v>0</v>
      </c>
      <c r="S27" s="107">
        <f t="shared" si="0"/>
        <v>6469.6931999999997</v>
      </c>
      <c r="T27" s="108">
        <f t="shared" si="1"/>
        <v>0</v>
      </c>
      <c r="U27" s="108">
        <f t="shared" si="2"/>
        <v>0</v>
      </c>
      <c r="V27" s="109">
        <f t="shared" si="3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05">
        <v>21</v>
      </c>
      <c r="B28" s="155" t="s">
        <v>881</v>
      </c>
      <c r="C28" s="153" t="s">
        <v>607</v>
      </c>
      <c r="D28" s="155" t="s">
        <v>909</v>
      </c>
      <c r="E28" s="155" t="s">
        <v>919</v>
      </c>
      <c r="F28" s="163" t="s">
        <v>219</v>
      </c>
      <c r="G28" s="121"/>
      <c r="H28" s="257">
        <v>8.7799999999999994</v>
      </c>
      <c r="I28" s="103"/>
      <c r="J28" s="103"/>
      <c r="K28" s="103"/>
      <c r="L28" s="103"/>
      <c r="M28" s="90"/>
      <c r="N28" s="90"/>
      <c r="O28" s="90"/>
      <c r="P28" s="90"/>
      <c r="Q28" s="103"/>
      <c r="R28" s="122" t="s">
        <v>1145</v>
      </c>
      <c r="S28" s="107">
        <v>0</v>
      </c>
      <c r="T28" s="108">
        <v>0</v>
      </c>
      <c r="U28" s="108">
        <f t="shared" si="2"/>
        <v>0</v>
      </c>
      <c r="V28" s="109">
        <f t="shared" si="3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05">
        <v>22</v>
      </c>
      <c r="B29" s="152" t="s">
        <v>882</v>
      </c>
      <c r="C29" s="153" t="s">
        <v>607</v>
      </c>
      <c r="D29" s="152" t="s">
        <v>910</v>
      </c>
      <c r="E29" s="152" t="s">
        <v>208</v>
      </c>
      <c r="F29" s="163" t="s">
        <v>219</v>
      </c>
      <c r="G29" s="121" t="s">
        <v>3</v>
      </c>
      <c r="H29" s="258">
        <v>3.93</v>
      </c>
      <c r="I29" s="103"/>
      <c r="J29" s="103">
        <v>1</v>
      </c>
      <c r="K29" s="103"/>
      <c r="L29" s="103"/>
      <c r="M29" s="103">
        <v>1</v>
      </c>
      <c r="N29" s="103">
        <v>1</v>
      </c>
      <c r="O29" s="103"/>
      <c r="P29" s="103">
        <v>1</v>
      </c>
      <c r="Q29" s="103"/>
      <c r="R29" s="122">
        <f>IFERROR(VLOOKUP(G29,'Úklid kategorie'!$E$5:$F$11,2,FALSE),"Není kategorie")</f>
        <v>0</v>
      </c>
      <c r="S29" s="107">
        <f t="shared" si="0"/>
        <v>104.19163600000002</v>
      </c>
      <c r="T29" s="108">
        <f t="shared" si="1"/>
        <v>0</v>
      </c>
      <c r="U29" s="108">
        <f t="shared" si="2"/>
        <v>0</v>
      </c>
      <c r="V29" s="109">
        <f t="shared" si="3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05">
        <v>23</v>
      </c>
      <c r="B30" s="155" t="s">
        <v>883</v>
      </c>
      <c r="C30" s="153" t="s">
        <v>607</v>
      </c>
      <c r="D30" s="155" t="s">
        <v>911</v>
      </c>
      <c r="E30" s="155" t="s">
        <v>208</v>
      </c>
      <c r="F30" s="163" t="s">
        <v>219</v>
      </c>
      <c r="G30" s="121" t="s">
        <v>3</v>
      </c>
      <c r="H30" s="257">
        <v>43.11</v>
      </c>
      <c r="I30" s="103"/>
      <c r="J30" s="103">
        <v>1</v>
      </c>
      <c r="K30" s="103"/>
      <c r="L30" s="103"/>
      <c r="M30" s="103">
        <v>1</v>
      </c>
      <c r="N30" s="103">
        <v>1</v>
      </c>
      <c r="O30" s="103"/>
      <c r="P30" s="103">
        <v>1</v>
      </c>
      <c r="Q30" s="103"/>
      <c r="R30" s="122">
        <f>IFERROR(VLOOKUP(G30,'Úklid kategorie'!$E$5:$F$11,2,FALSE),"Není kategorie")</f>
        <v>0</v>
      </c>
      <c r="S30" s="107">
        <f t="shared" si="0"/>
        <v>1142.9265719999999</v>
      </c>
      <c r="T30" s="108">
        <f t="shared" si="1"/>
        <v>0</v>
      </c>
      <c r="U30" s="108">
        <f t="shared" si="2"/>
        <v>0</v>
      </c>
      <c r="V30" s="109">
        <f t="shared" si="3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05">
        <v>24</v>
      </c>
      <c r="B31" s="152" t="s">
        <v>884</v>
      </c>
      <c r="C31" s="153" t="s">
        <v>607</v>
      </c>
      <c r="D31" s="152" t="s">
        <v>912</v>
      </c>
      <c r="E31" s="152" t="s">
        <v>208</v>
      </c>
      <c r="F31" s="163" t="s">
        <v>219</v>
      </c>
      <c r="G31" s="121" t="s">
        <v>3</v>
      </c>
      <c r="H31" s="258">
        <v>43.11</v>
      </c>
      <c r="I31" s="102"/>
      <c r="J31" s="103">
        <v>1</v>
      </c>
      <c r="K31" s="103"/>
      <c r="L31" s="103"/>
      <c r="M31" s="103">
        <v>1</v>
      </c>
      <c r="N31" s="103">
        <v>1</v>
      </c>
      <c r="O31" s="103"/>
      <c r="P31" s="103">
        <v>1</v>
      </c>
      <c r="Q31" s="102"/>
      <c r="R31" s="122">
        <f>IFERROR(VLOOKUP(G31,'Úklid kategorie'!$E$5:$F$11,2,FALSE),"Není kategorie")</f>
        <v>0</v>
      </c>
      <c r="S31" s="107">
        <f t="shared" si="0"/>
        <v>1142.9265719999999</v>
      </c>
      <c r="T31" s="108">
        <f t="shared" si="1"/>
        <v>0</v>
      </c>
      <c r="U31" s="108">
        <f t="shared" si="2"/>
        <v>0</v>
      </c>
      <c r="V31" s="109">
        <f t="shared" si="3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x14ac:dyDescent="0.25">
      <c r="A32" s="105">
        <v>25</v>
      </c>
      <c r="B32" s="155" t="s">
        <v>885</v>
      </c>
      <c r="C32" s="153" t="s">
        <v>607</v>
      </c>
      <c r="D32" s="155" t="s">
        <v>913</v>
      </c>
      <c r="E32" s="155" t="s">
        <v>208</v>
      </c>
      <c r="F32" s="163" t="s">
        <v>219</v>
      </c>
      <c r="G32" s="121" t="s">
        <v>3</v>
      </c>
      <c r="H32" s="257">
        <v>3.93</v>
      </c>
      <c r="I32" s="103"/>
      <c r="J32" s="103">
        <v>1</v>
      </c>
      <c r="K32" s="103"/>
      <c r="L32" s="103"/>
      <c r="M32" s="103">
        <v>1</v>
      </c>
      <c r="N32" s="103">
        <v>1</v>
      </c>
      <c r="O32" s="103"/>
      <c r="P32" s="103">
        <v>1</v>
      </c>
      <c r="Q32" s="103"/>
      <c r="R32" s="122">
        <f>IFERROR(VLOOKUP(G32,'Úklid kategorie'!$E$5:$F$11,2,FALSE),"Není kategorie")</f>
        <v>0</v>
      </c>
      <c r="S32" s="107">
        <f t="shared" si="0"/>
        <v>104.19163600000002</v>
      </c>
      <c r="T32" s="108">
        <f t="shared" si="1"/>
        <v>0</v>
      </c>
      <c r="U32" s="108">
        <f t="shared" si="2"/>
        <v>0</v>
      </c>
      <c r="V32" s="109">
        <f t="shared" si="3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05">
        <v>26</v>
      </c>
      <c r="B33" s="152" t="s">
        <v>886</v>
      </c>
      <c r="C33" s="153" t="s">
        <v>607</v>
      </c>
      <c r="D33" s="152" t="s">
        <v>914</v>
      </c>
      <c r="E33" s="152" t="s">
        <v>209</v>
      </c>
      <c r="F33" s="163" t="s">
        <v>219</v>
      </c>
      <c r="G33" s="121"/>
      <c r="H33" s="258">
        <v>8.7799999999999994</v>
      </c>
      <c r="I33" s="103"/>
      <c r="J33" s="103"/>
      <c r="K33" s="103"/>
      <c r="L33" s="103"/>
      <c r="M33" s="103"/>
      <c r="N33" s="103"/>
      <c r="O33" s="103"/>
      <c r="P33" s="103"/>
      <c r="Q33" s="103"/>
      <c r="R33" s="122" t="s">
        <v>1153</v>
      </c>
      <c r="S33" s="107">
        <f t="shared" si="0"/>
        <v>0</v>
      </c>
      <c r="T33" s="108">
        <v>0</v>
      </c>
      <c r="U33" s="108">
        <f t="shared" si="2"/>
        <v>0</v>
      </c>
      <c r="V33" s="109">
        <f t="shared" si="3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05">
        <v>27</v>
      </c>
      <c r="B34" s="155" t="s">
        <v>887</v>
      </c>
      <c r="C34" s="153" t="s">
        <v>608</v>
      </c>
      <c r="D34" s="155" t="s">
        <v>445</v>
      </c>
      <c r="E34" s="155" t="s">
        <v>206</v>
      </c>
      <c r="F34" s="163" t="s">
        <v>219</v>
      </c>
      <c r="G34" s="121" t="s">
        <v>2</v>
      </c>
      <c r="H34" s="257">
        <v>534.38</v>
      </c>
      <c r="I34" s="103"/>
      <c r="J34" s="102">
        <v>1</v>
      </c>
      <c r="K34" s="102"/>
      <c r="L34" s="102"/>
      <c r="M34" s="102">
        <v>1</v>
      </c>
      <c r="N34" s="102">
        <v>1</v>
      </c>
      <c r="O34" s="102"/>
      <c r="P34" s="102">
        <v>1</v>
      </c>
      <c r="Q34" s="103"/>
      <c r="R34" s="122">
        <f>IFERROR(VLOOKUP(G34,'Úklid kategorie'!$E$5:$F$11,2,FALSE),"Není kategorie")</f>
        <v>0</v>
      </c>
      <c r="S34" s="107">
        <f t="shared" si="0"/>
        <v>14167.411309333333</v>
      </c>
      <c r="T34" s="108">
        <f t="shared" si="1"/>
        <v>0</v>
      </c>
      <c r="U34" s="108">
        <f t="shared" si="2"/>
        <v>0</v>
      </c>
      <c r="V34" s="109">
        <f t="shared" si="3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05">
        <v>28</v>
      </c>
      <c r="B35" s="152" t="s">
        <v>888</v>
      </c>
      <c r="C35" s="153" t="s">
        <v>608</v>
      </c>
      <c r="D35" s="152" t="s">
        <v>446</v>
      </c>
      <c r="E35" s="152" t="s">
        <v>915</v>
      </c>
      <c r="F35" s="163" t="s">
        <v>199</v>
      </c>
      <c r="G35" s="121"/>
      <c r="H35" s="258">
        <v>10.16</v>
      </c>
      <c r="I35" s="103"/>
      <c r="J35" s="103"/>
      <c r="K35" s="103"/>
      <c r="L35" s="103"/>
      <c r="M35" s="90"/>
      <c r="N35" s="90"/>
      <c r="O35" s="90"/>
      <c r="P35" s="90"/>
      <c r="Q35" s="103"/>
      <c r="R35" s="122" t="s">
        <v>1151</v>
      </c>
      <c r="S35" s="107">
        <f t="shared" si="0"/>
        <v>0</v>
      </c>
      <c r="T35" s="108">
        <v>0</v>
      </c>
      <c r="U35" s="108">
        <f t="shared" si="2"/>
        <v>0</v>
      </c>
      <c r="V35" s="109">
        <f t="shared" si="3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05">
        <v>29</v>
      </c>
      <c r="B36" s="155" t="s">
        <v>889</v>
      </c>
      <c r="C36" s="153" t="s">
        <v>608</v>
      </c>
      <c r="D36" s="155" t="s">
        <v>447</v>
      </c>
      <c r="E36" s="155" t="s">
        <v>1092</v>
      </c>
      <c r="F36" s="256" t="s">
        <v>197</v>
      </c>
      <c r="G36" s="121" t="s">
        <v>7</v>
      </c>
      <c r="H36" s="257">
        <v>25.26</v>
      </c>
      <c r="I36" s="90"/>
      <c r="J36" s="102"/>
      <c r="K36" s="102"/>
      <c r="L36" s="102"/>
      <c r="M36" s="90"/>
      <c r="N36" s="90">
        <v>1</v>
      </c>
      <c r="O36" s="90"/>
      <c r="P36" s="90">
        <v>1</v>
      </c>
      <c r="Q36" s="90"/>
      <c r="R36" s="122">
        <f>IFERROR(VLOOKUP(G36,'Úklid kategorie'!$E$5:$F$11,2,FALSE),"Není kategorie")</f>
        <v>0</v>
      </c>
      <c r="S36" s="107">
        <f t="shared" si="0"/>
        <v>29.470000000000002</v>
      </c>
      <c r="T36" s="108">
        <f t="shared" si="1"/>
        <v>0</v>
      </c>
      <c r="U36" s="108">
        <f t="shared" si="2"/>
        <v>0</v>
      </c>
      <c r="V36" s="109">
        <f t="shared" si="3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05">
        <v>30</v>
      </c>
      <c r="B37" s="152" t="s">
        <v>890</v>
      </c>
      <c r="C37" s="153" t="s">
        <v>608</v>
      </c>
      <c r="D37" s="152" t="s">
        <v>448</v>
      </c>
      <c r="E37" s="152" t="s">
        <v>915</v>
      </c>
      <c r="F37" s="163" t="s">
        <v>199</v>
      </c>
      <c r="G37" s="121"/>
      <c r="H37" s="258">
        <v>8.5299999999999994</v>
      </c>
      <c r="I37" s="102"/>
      <c r="J37" s="103"/>
      <c r="K37" s="103"/>
      <c r="L37" s="103"/>
      <c r="M37" s="90"/>
      <c r="N37" s="90"/>
      <c r="O37" s="90"/>
      <c r="P37" s="90"/>
      <c r="Q37" s="102"/>
      <c r="R37" s="122" t="s">
        <v>1152</v>
      </c>
      <c r="S37" s="107">
        <f t="shared" si="0"/>
        <v>0</v>
      </c>
      <c r="T37" s="108">
        <v>0</v>
      </c>
      <c r="U37" s="108">
        <f t="shared" si="2"/>
        <v>0</v>
      </c>
      <c r="V37" s="109">
        <f t="shared" si="3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x14ac:dyDescent="0.25">
      <c r="A38" s="105">
        <v>31</v>
      </c>
      <c r="B38" s="155" t="s">
        <v>891</v>
      </c>
      <c r="C38" s="153" t="s">
        <v>608</v>
      </c>
      <c r="D38" s="155" t="s">
        <v>449</v>
      </c>
      <c r="E38" s="155" t="s">
        <v>205</v>
      </c>
      <c r="F38" s="163" t="s">
        <v>219</v>
      </c>
      <c r="G38" s="121"/>
      <c r="H38" s="257">
        <v>37.6</v>
      </c>
      <c r="I38" s="102"/>
      <c r="J38" s="102"/>
      <c r="K38" s="102"/>
      <c r="L38" s="102"/>
      <c r="M38" s="102"/>
      <c r="N38" s="102"/>
      <c r="O38" s="102"/>
      <c r="P38" s="102"/>
      <c r="Q38" s="102"/>
      <c r="R38" s="122" t="s">
        <v>1152</v>
      </c>
      <c r="S38" s="107">
        <f t="shared" si="0"/>
        <v>0</v>
      </c>
      <c r="T38" s="108">
        <v>0</v>
      </c>
      <c r="U38" s="108">
        <f t="shared" si="2"/>
        <v>0</v>
      </c>
      <c r="V38" s="109">
        <f t="shared" si="3"/>
        <v>0</v>
      </c>
      <c r="AH38" s="2"/>
      <c r="AI38" s="2"/>
      <c r="AJ38" s="2"/>
      <c r="AQ38" s="2"/>
      <c r="AR38" s="2"/>
      <c r="AS38" s="2"/>
      <c r="BA38" s="2"/>
      <c r="BB38" s="2"/>
      <c r="BC38" s="2"/>
    </row>
    <row r="39" spans="1:55" x14ac:dyDescent="0.25">
      <c r="A39" s="105">
        <v>32</v>
      </c>
      <c r="B39" s="152" t="s">
        <v>892</v>
      </c>
      <c r="C39" s="153" t="s">
        <v>608</v>
      </c>
      <c r="D39" s="152" t="s">
        <v>450</v>
      </c>
      <c r="E39" s="152" t="s">
        <v>918</v>
      </c>
      <c r="F39" s="163" t="s">
        <v>197</v>
      </c>
      <c r="G39" s="121" t="s">
        <v>6</v>
      </c>
      <c r="H39" s="258">
        <v>92.48</v>
      </c>
      <c r="I39" s="103"/>
      <c r="J39" s="103">
        <v>1</v>
      </c>
      <c r="K39" s="103"/>
      <c r="L39" s="103"/>
      <c r="M39" s="103">
        <v>1</v>
      </c>
      <c r="N39" s="103">
        <v>1</v>
      </c>
      <c r="O39" s="103">
        <v>1</v>
      </c>
      <c r="P39" s="103">
        <v>1</v>
      </c>
      <c r="Q39" s="103"/>
      <c r="R39" s="122">
        <f>IFERROR(VLOOKUP(G39,'Úklid kategorie'!$E$5:$F$11,2,FALSE),"Není kategorie")</f>
        <v>0</v>
      </c>
      <c r="S39" s="107">
        <f t="shared" si="0"/>
        <v>2482.6440960000004</v>
      </c>
      <c r="T39" s="108">
        <f t="shared" si="1"/>
        <v>0</v>
      </c>
      <c r="U39" s="108">
        <f t="shared" si="2"/>
        <v>0</v>
      </c>
      <c r="V39" s="109">
        <f t="shared" si="3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05">
        <v>33</v>
      </c>
      <c r="B40" s="155" t="s">
        <v>893</v>
      </c>
      <c r="C40" s="153" t="s">
        <v>608</v>
      </c>
      <c r="D40" s="155" t="s">
        <v>451</v>
      </c>
      <c r="E40" s="155" t="s">
        <v>204</v>
      </c>
      <c r="F40" s="163" t="s">
        <v>197</v>
      </c>
      <c r="G40" s="121" t="s">
        <v>6</v>
      </c>
      <c r="H40" s="257">
        <v>58.01</v>
      </c>
      <c r="I40" s="103"/>
      <c r="J40" s="103">
        <v>1</v>
      </c>
      <c r="K40" s="103"/>
      <c r="L40" s="103"/>
      <c r="M40" s="103">
        <v>1</v>
      </c>
      <c r="N40" s="103">
        <v>1</v>
      </c>
      <c r="O40" s="103">
        <v>1</v>
      </c>
      <c r="P40" s="103">
        <v>1</v>
      </c>
      <c r="Q40" s="103"/>
      <c r="R40" s="122">
        <f>IFERROR(VLOOKUP(G40,'Úklid kategorie'!$E$5:$F$11,2,FALSE),"Není kategorie")</f>
        <v>0</v>
      </c>
      <c r="S40" s="107">
        <f t="shared" si="0"/>
        <v>1557.2900519999998</v>
      </c>
      <c r="T40" s="108">
        <f t="shared" si="1"/>
        <v>0</v>
      </c>
      <c r="U40" s="108">
        <f t="shared" si="2"/>
        <v>0</v>
      </c>
      <c r="V40" s="109">
        <f t="shared" si="3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05">
        <v>34</v>
      </c>
      <c r="B41" s="152" t="s">
        <v>894</v>
      </c>
      <c r="C41" s="153" t="s">
        <v>608</v>
      </c>
      <c r="D41" s="152" t="s">
        <v>452</v>
      </c>
      <c r="E41" s="152" t="s">
        <v>918</v>
      </c>
      <c r="F41" s="163" t="s">
        <v>197</v>
      </c>
      <c r="G41" s="121" t="s">
        <v>6</v>
      </c>
      <c r="H41" s="258">
        <v>117.79</v>
      </c>
      <c r="I41" s="103"/>
      <c r="J41" s="103">
        <v>1</v>
      </c>
      <c r="K41" s="103"/>
      <c r="L41" s="103"/>
      <c r="M41" s="103">
        <v>1</v>
      </c>
      <c r="N41" s="103">
        <v>1</v>
      </c>
      <c r="O41" s="103">
        <v>1</v>
      </c>
      <c r="P41" s="103">
        <v>1</v>
      </c>
      <c r="Q41" s="103"/>
      <c r="R41" s="122">
        <f>IFERROR(VLOOKUP(G41,'Úklid kategorie'!$E$5:$F$11,2,FALSE),"Není kategorie")</f>
        <v>0</v>
      </c>
      <c r="S41" s="107">
        <f t="shared" si="0"/>
        <v>3162.0961080000002</v>
      </c>
      <c r="T41" s="108">
        <f t="shared" si="1"/>
        <v>0</v>
      </c>
      <c r="U41" s="108">
        <f t="shared" si="2"/>
        <v>0</v>
      </c>
      <c r="V41" s="109">
        <f t="shared" si="3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05">
        <v>35</v>
      </c>
      <c r="B42" s="155" t="s">
        <v>895</v>
      </c>
      <c r="C42" s="153" t="s">
        <v>608</v>
      </c>
      <c r="D42" s="155" t="s">
        <v>453</v>
      </c>
      <c r="E42" s="155" t="s">
        <v>920</v>
      </c>
      <c r="F42" s="234" t="s">
        <v>219</v>
      </c>
      <c r="G42" s="121"/>
      <c r="H42" s="257">
        <v>13.85</v>
      </c>
      <c r="I42" s="103"/>
      <c r="J42" s="103"/>
      <c r="K42" s="103"/>
      <c r="L42" s="103"/>
      <c r="M42" s="103"/>
      <c r="N42" s="103"/>
      <c r="O42" s="103"/>
      <c r="P42" s="103"/>
      <c r="Q42" s="102"/>
      <c r="R42" s="122" t="s">
        <v>1145</v>
      </c>
      <c r="S42" s="107">
        <f t="shared" si="0"/>
        <v>0</v>
      </c>
      <c r="T42" s="108">
        <v>0</v>
      </c>
      <c r="U42" s="108">
        <f t="shared" si="2"/>
        <v>0</v>
      </c>
      <c r="V42" s="109">
        <f t="shared" si="3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05">
        <v>36</v>
      </c>
      <c r="B43" s="152" t="s">
        <v>896</v>
      </c>
      <c r="C43" s="153" t="s">
        <v>608</v>
      </c>
      <c r="D43" s="152" t="s">
        <v>454</v>
      </c>
      <c r="E43" s="152" t="s">
        <v>919</v>
      </c>
      <c r="F43" s="234" t="s">
        <v>219</v>
      </c>
      <c r="G43" s="121"/>
      <c r="H43" s="258">
        <v>21.36</v>
      </c>
      <c r="I43" s="103"/>
      <c r="J43" s="103"/>
      <c r="K43" s="103"/>
      <c r="L43" s="103"/>
      <c r="M43" s="103"/>
      <c r="N43" s="103"/>
      <c r="O43" s="103"/>
      <c r="P43" s="103"/>
      <c r="Q43" s="102"/>
      <c r="R43" s="122" t="s">
        <v>1145</v>
      </c>
      <c r="S43" s="107">
        <f t="shared" si="0"/>
        <v>0</v>
      </c>
      <c r="T43" s="108">
        <v>0</v>
      </c>
      <c r="U43" s="108">
        <f t="shared" si="2"/>
        <v>0</v>
      </c>
      <c r="V43" s="109">
        <f t="shared" si="3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05">
        <v>37</v>
      </c>
      <c r="B44" s="155" t="s">
        <v>897</v>
      </c>
      <c r="C44" s="153" t="s">
        <v>608</v>
      </c>
      <c r="D44" s="155" t="s">
        <v>455</v>
      </c>
      <c r="E44" s="155" t="s">
        <v>208</v>
      </c>
      <c r="F44" s="163" t="s">
        <v>219</v>
      </c>
      <c r="G44" s="121" t="s">
        <v>3</v>
      </c>
      <c r="H44" s="257">
        <v>31.51</v>
      </c>
      <c r="I44" s="103"/>
      <c r="J44" s="103">
        <v>1</v>
      </c>
      <c r="K44" s="103"/>
      <c r="L44" s="103"/>
      <c r="M44" s="103">
        <v>1</v>
      </c>
      <c r="N44" s="103">
        <v>1</v>
      </c>
      <c r="O44" s="103"/>
      <c r="P44" s="103">
        <v>1</v>
      </c>
      <c r="Q44" s="102"/>
      <c r="R44" s="122">
        <f>IFERROR(VLOOKUP(G44,'Úklid kategorie'!$E$5:$F$11,2,FALSE),"Není kategorie")</f>
        <v>0</v>
      </c>
      <c r="S44" s="107">
        <f t="shared" si="0"/>
        <v>835.38891866666665</v>
      </c>
      <c r="T44" s="108">
        <f t="shared" si="1"/>
        <v>0</v>
      </c>
      <c r="U44" s="108">
        <f t="shared" si="2"/>
        <v>0</v>
      </c>
      <c r="V44" s="109">
        <f t="shared" si="3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05">
        <v>38</v>
      </c>
      <c r="B45" s="152" t="s">
        <v>898</v>
      </c>
      <c r="C45" s="153" t="s">
        <v>608</v>
      </c>
      <c r="D45" s="152" t="s">
        <v>456</v>
      </c>
      <c r="E45" s="152" t="s">
        <v>921</v>
      </c>
      <c r="F45" s="163" t="s">
        <v>197</v>
      </c>
      <c r="G45" s="121" t="s">
        <v>6</v>
      </c>
      <c r="H45" s="258">
        <v>25.53</v>
      </c>
      <c r="I45" s="103"/>
      <c r="J45" s="103">
        <v>1</v>
      </c>
      <c r="K45" s="103"/>
      <c r="L45" s="103"/>
      <c r="M45" s="103">
        <v>1</v>
      </c>
      <c r="N45" s="103">
        <v>1</v>
      </c>
      <c r="O45" s="103">
        <v>1</v>
      </c>
      <c r="P45" s="103">
        <v>1</v>
      </c>
      <c r="Q45" s="103"/>
      <c r="R45" s="122">
        <f>IFERROR(VLOOKUP(G45,'Úklid kategorie'!$E$5:$F$11,2,FALSE),"Není kategorie")</f>
        <v>0</v>
      </c>
      <c r="S45" s="107">
        <f t="shared" si="0"/>
        <v>685.35795599999994</v>
      </c>
      <c r="T45" s="108">
        <f t="shared" si="1"/>
        <v>0</v>
      </c>
      <c r="U45" s="108">
        <f t="shared" si="2"/>
        <v>0</v>
      </c>
      <c r="V45" s="109">
        <f t="shared" si="3"/>
        <v>0</v>
      </c>
      <c r="W45" s="2"/>
      <c r="AQ45" s="2"/>
      <c r="AR45" s="2"/>
      <c r="AS45" s="2"/>
      <c r="BA45" s="2"/>
      <c r="BB45" s="2"/>
      <c r="BC45" s="2"/>
    </row>
    <row r="46" spans="1:55" ht="15.75" thickBot="1" x14ac:dyDescent="0.3">
      <c r="A46" s="105">
        <v>39</v>
      </c>
      <c r="B46" s="155" t="s">
        <v>899</v>
      </c>
      <c r="C46" s="153" t="s">
        <v>609</v>
      </c>
      <c r="D46" s="155" t="s">
        <v>472</v>
      </c>
      <c r="E46" s="155" t="s">
        <v>205</v>
      </c>
      <c r="F46" s="234" t="s">
        <v>219</v>
      </c>
      <c r="G46" s="121"/>
      <c r="H46" s="257">
        <v>151.1</v>
      </c>
      <c r="I46" s="103"/>
      <c r="J46" s="103"/>
      <c r="K46" s="103"/>
      <c r="L46" s="103"/>
      <c r="M46" s="103"/>
      <c r="N46" s="103"/>
      <c r="O46" s="103"/>
      <c r="P46" s="103"/>
      <c r="Q46" s="103"/>
      <c r="R46" s="122" t="s">
        <v>1145</v>
      </c>
      <c r="S46" s="107">
        <f t="shared" si="0"/>
        <v>0</v>
      </c>
      <c r="T46" s="108">
        <v>0</v>
      </c>
      <c r="U46" s="108">
        <f t="shared" si="2"/>
        <v>0</v>
      </c>
      <c r="V46" s="109">
        <f t="shared" si="3"/>
        <v>0</v>
      </c>
      <c r="W46" s="2"/>
      <c r="AQ46" s="2"/>
      <c r="AR46" s="2"/>
      <c r="AS46" s="2"/>
      <c r="BA46" s="2"/>
      <c r="BB46" s="2"/>
      <c r="BC46" s="2"/>
    </row>
    <row r="47" spans="1:55" ht="15.75" thickBot="1" x14ac:dyDescent="0.3">
      <c r="A47" s="110"/>
      <c r="B47" s="111"/>
      <c r="C47" s="111"/>
      <c r="D47" s="111"/>
      <c r="E47" s="111"/>
      <c r="F47" s="112"/>
      <c r="G47" s="113"/>
      <c r="H47" s="114"/>
      <c r="I47" s="52"/>
      <c r="J47" s="52"/>
      <c r="K47" s="52"/>
      <c r="L47" s="52"/>
      <c r="M47" s="52"/>
      <c r="N47" s="52"/>
      <c r="O47" s="52"/>
      <c r="P47" s="52"/>
      <c r="Q47" s="52"/>
      <c r="R47" s="53"/>
      <c r="S47" s="72">
        <f>SUM(S8:S46)</f>
        <v>73469.866584000003</v>
      </c>
      <c r="T47" s="54"/>
      <c r="U47" s="54"/>
      <c r="V47" s="55"/>
    </row>
    <row r="48" spans="1:55" ht="21.75" thickBot="1" x14ac:dyDescent="0.4">
      <c r="A48" s="25"/>
      <c r="B48" s="26"/>
      <c r="C48" s="26"/>
      <c r="D48" s="26"/>
      <c r="E48" s="26"/>
      <c r="G48" s="27"/>
      <c r="I48" s="29"/>
      <c r="J48" s="29"/>
      <c r="K48" s="29"/>
      <c r="L48" s="29"/>
      <c r="M48" s="29"/>
      <c r="N48" s="29"/>
      <c r="O48" s="29"/>
      <c r="P48" s="29"/>
      <c r="Q48" s="29"/>
      <c r="R48" s="336" t="s">
        <v>55</v>
      </c>
      <c r="S48" s="337"/>
      <c r="T48" s="338"/>
      <c r="U48" s="34">
        <f>SUM(U8:U47)</f>
        <v>0</v>
      </c>
      <c r="V48" s="35">
        <f>SUM(V8:V47)</f>
        <v>0</v>
      </c>
    </row>
    <row r="49" spans="1:26" ht="21" x14ac:dyDescent="0.35">
      <c r="A49" s="73"/>
      <c r="B49" s="74"/>
      <c r="C49" s="74"/>
      <c r="D49" s="74"/>
      <c r="E49" s="74"/>
      <c r="F49" s="75"/>
      <c r="G49" s="76"/>
      <c r="H49" s="77"/>
      <c r="I49" s="78"/>
      <c r="J49" s="78"/>
      <c r="K49" s="78"/>
      <c r="L49" s="78"/>
      <c r="M49" s="78"/>
      <c r="N49" s="78"/>
      <c r="O49" s="78"/>
      <c r="P49" s="78"/>
      <c r="Q49" s="78"/>
      <c r="R49" s="79"/>
      <c r="S49" s="79"/>
      <c r="T49" s="79"/>
      <c r="U49" s="80"/>
      <c r="V49" s="81"/>
    </row>
    <row r="50" spans="1:26" ht="21.75" thickBot="1" x14ac:dyDescent="0.4">
      <c r="A50" s="25"/>
      <c r="B50" s="26"/>
      <c r="C50" s="26"/>
      <c r="D50" s="26"/>
      <c r="E50" s="26"/>
      <c r="G50" s="27"/>
      <c r="I50" s="29"/>
      <c r="J50" s="29"/>
      <c r="K50" s="29"/>
      <c r="L50" s="29"/>
      <c r="M50" s="29"/>
      <c r="N50" s="29"/>
      <c r="O50" s="29"/>
      <c r="P50" s="29"/>
      <c r="Q50" s="29"/>
      <c r="R50" s="70"/>
      <c r="S50" s="70"/>
      <c r="T50" s="70"/>
      <c r="U50" s="69"/>
      <c r="V50" s="71"/>
    </row>
    <row r="51" spans="1:26" ht="44.25" customHeight="1" thickBot="1" x14ac:dyDescent="0.4">
      <c r="A51" s="306" t="s">
        <v>72</v>
      </c>
      <c r="B51" s="307"/>
      <c r="C51" s="307"/>
      <c r="D51" s="307"/>
      <c r="E51" s="307"/>
      <c r="F51" s="308"/>
      <c r="G51" s="309" t="s">
        <v>49</v>
      </c>
      <c r="H51" s="310"/>
      <c r="I51" s="310"/>
      <c r="J51" s="310"/>
      <c r="K51" s="310"/>
      <c r="L51" s="310"/>
      <c r="M51" s="310"/>
      <c r="N51" s="310"/>
      <c r="O51" s="310"/>
      <c r="P51" s="310"/>
      <c r="Q51" s="310"/>
      <c r="R51" s="310"/>
      <c r="S51" s="310"/>
      <c r="T51" s="310"/>
      <c r="U51" s="310"/>
      <c r="V51" s="311"/>
    </row>
    <row r="52" spans="1:26" x14ac:dyDescent="0.25">
      <c r="A52" s="312" t="s">
        <v>26</v>
      </c>
      <c r="B52" s="314" t="s">
        <v>21</v>
      </c>
      <c r="C52" s="300" t="s">
        <v>22</v>
      </c>
      <c r="D52" s="316" t="s">
        <v>23</v>
      </c>
      <c r="E52" s="300" t="s">
        <v>73</v>
      </c>
      <c r="F52" s="318"/>
      <c r="G52" s="300" t="s">
        <v>1</v>
      </c>
      <c r="H52" s="300" t="s">
        <v>111</v>
      </c>
      <c r="I52" s="300" t="s">
        <v>8</v>
      </c>
      <c r="J52" s="300"/>
      <c r="K52" s="300"/>
      <c r="L52" s="300"/>
      <c r="M52" s="300"/>
      <c r="N52" s="300"/>
      <c r="O52" s="300"/>
      <c r="P52" s="300"/>
      <c r="Q52" s="321"/>
      <c r="R52" s="322" t="s">
        <v>43</v>
      </c>
      <c r="S52" s="325"/>
      <c r="T52" s="300"/>
      <c r="U52" s="303" t="s">
        <v>75</v>
      </c>
      <c r="V52" s="332" t="s">
        <v>77</v>
      </c>
    </row>
    <row r="53" spans="1:26" x14ac:dyDescent="0.25">
      <c r="A53" s="313"/>
      <c r="B53" s="315"/>
      <c r="C53" s="301"/>
      <c r="D53" s="317"/>
      <c r="E53" s="301"/>
      <c r="F53" s="319"/>
      <c r="G53" s="301"/>
      <c r="H53" s="301"/>
      <c r="I53" s="335" t="s">
        <v>10</v>
      </c>
      <c r="J53" s="335"/>
      <c r="K53" s="335" t="s">
        <v>11</v>
      </c>
      <c r="L53" s="335"/>
      <c r="M53" s="301" t="s">
        <v>12</v>
      </c>
      <c r="N53" s="301" t="s">
        <v>13</v>
      </c>
      <c r="O53" s="328" t="s">
        <v>14</v>
      </c>
      <c r="P53" s="328" t="s">
        <v>15</v>
      </c>
      <c r="Q53" s="330" t="s">
        <v>16</v>
      </c>
      <c r="R53" s="323"/>
      <c r="S53" s="326"/>
      <c r="T53" s="301"/>
      <c r="U53" s="304"/>
      <c r="V53" s="333"/>
    </row>
    <row r="54" spans="1:26" ht="15.75" thickBot="1" x14ac:dyDescent="0.3">
      <c r="A54" s="313"/>
      <c r="B54" s="315"/>
      <c r="C54" s="302"/>
      <c r="D54" s="317"/>
      <c r="E54" s="302"/>
      <c r="F54" s="320"/>
      <c r="G54" s="302"/>
      <c r="H54" s="302"/>
      <c r="I54" s="15" t="s">
        <v>17</v>
      </c>
      <c r="J54" s="15" t="s">
        <v>18</v>
      </c>
      <c r="K54" s="16" t="s">
        <v>19</v>
      </c>
      <c r="L54" s="16" t="s">
        <v>20</v>
      </c>
      <c r="M54" s="302"/>
      <c r="N54" s="302"/>
      <c r="O54" s="329"/>
      <c r="P54" s="329"/>
      <c r="Q54" s="331"/>
      <c r="R54" s="324"/>
      <c r="S54" s="327"/>
      <c r="T54" s="302"/>
      <c r="U54" s="305"/>
      <c r="V54" s="334"/>
    </row>
    <row r="55" spans="1:26" s="67" customFormat="1" ht="15.75" thickBot="1" x14ac:dyDescent="0.3">
      <c r="A55" s="84">
        <v>1</v>
      </c>
      <c r="B55" s="85" t="s">
        <v>1134</v>
      </c>
      <c r="C55" s="296" t="s">
        <v>88</v>
      </c>
      <c r="D55" s="296"/>
      <c r="E55" s="296"/>
      <c r="F55" s="296"/>
      <c r="G55" s="85" t="s">
        <v>112</v>
      </c>
      <c r="H55" s="137">
        <v>974</v>
      </c>
      <c r="I55" s="86"/>
      <c r="J55" s="86"/>
      <c r="K55" s="86"/>
      <c r="L55" s="86"/>
      <c r="M55" s="86"/>
      <c r="N55" s="86"/>
      <c r="O55" s="86"/>
      <c r="P55" s="86"/>
      <c r="Q55" s="86">
        <v>1</v>
      </c>
      <c r="R55" s="89">
        <f>'Úklid kategorie'!$F$17</f>
        <v>0</v>
      </c>
      <c r="S55" s="87"/>
      <c r="T55" s="87"/>
      <c r="U55" s="87">
        <f>H55*R55</f>
        <v>0</v>
      </c>
      <c r="V55" s="88">
        <f>U55*3</f>
        <v>0</v>
      </c>
      <c r="W55"/>
      <c r="X55"/>
      <c r="Y55"/>
      <c r="Z55"/>
    </row>
    <row r="56" spans="1:26" s="67" customFormat="1" ht="16.899999999999999" hidden="1" customHeight="1" thickBot="1" x14ac:dyDescent="0.3">
      <c r="A56" s="84">
        <v>2</v>
      </c>
      <c r="B56" s="85" t="s">
        <v>87</v>
      </c>
      <c r="C56" s="296" t="s">
        <v>91</v>
      </c>
      <c r="D56" s="296"/>
      <c r="E56" s="296"/>
      <c r="F56" s="296"/>
      <c r="G56" s="85" t="s">
        <v>82</v>
      </c>
      <c r="H56" s="106"/>
      <c r="I56" s="86"/>
      <c r="J56" s="86"/>
      <c r="K56" s="86"/>
      <c r="L56" s="86"/>
      <c r="M56" s="86"/>
      <c r="N56" s="86"/>
      <c r="O56" s="86"/>
      <c r="P56" s="86"/>
      <c r="Q56" s="86">
        <v>1</v>
      </c>
      <c r="R56" s="89"/>
      <c r="S56" s="87"/>
      <c r="T56" s="87"/>
      <c r="U56" s="87">
        <f>H56*R56</f>
        <v>0</v>
      </c>
      <c r="V56" s="88">
        <f>U56*3</f>
        <v>0</v>
      </c>
      <c r="W56"/>
      <c r="X56"/>
      <c r="Y56"/>
      <c r="Z56"/>
    </row>
    <row r="57" spans="1:26" ht="21.75" thickBot="1" x14ac:dyDescent="0.4">
      <c r="R57" s="297" t="s">
        <v>74</v>
      </c>
      <c r="S57" s="298"/>
      <c r="T57" s="299"/>
      <c r="U57" s="68">
        <f>SUM(U55:U56)</f>
        <v>0</v>
      </c>
      <c r="V57" s="33">
        <f>SUM(V55:V56)</f>
        <v>0</v>
      </c>
      <c r="W57" s="67"/>
      <c r="X57" s="67"/>
      <c r="Y57" s="67"/>
      <c r="Z57" s="67"/>
    </row>
    <row r="58" spans="1:26" ht="21" x14ac:dyDescent="0.35">
      <c r="A58" s="25"/>
      <c r="B58" s="26"/>
      <c r="C58" s="26"/>
      <c r="D58" s="26"/>
      <c r="E58" s="26"/>
      <c r="F58" s="26"/>
      <c r="G58" s="27"/>
      <c r="H58" s="28"/>
      <c r="I58" s="29"/>
      <c r="J58" s="29"/>
      <c r="K58" s="29"/>
      <c r="L58" s="29"/>
      <c r="M58" s="29"/>
      <c r="N58" s="29"/>
      <c r="O58" s="29"/>
      <c r="P58" s="29"/>
      <c r="Q58" s="29"/>
      <c r="R58" s="30"/>
      <c r="S58" s="30"/>
      <c r="T58" s="30"/>
      <c r="U58" s="31"/>
      <c r="V58" s="32"/>
    </row>
    <row r="59" spans="1:26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8"/>
      <c r="K59" s="18"/>
      <c r="L59" s="18"/>
      <c r="M59" s="18"/>
      <c r="N59" s="18"/>
      <c r="O59" s="18"/>
      <c r="P59" s="18"/>
      <c r="Q59" s="18"/>
      <c r="R59" s="19"/>
      <c r="S59" s="20"/>
      <c r="T59" s="21"/>
      <c r="U59" s="22"/>
      <c r="V59" s="18"/>
    </row>
    <row r="60" spans="1:26" x14ac:dyDescent="0.25">
      <c r="A60" s="6"/>
      <c r="B60" s="6"/>
      <c r="C60" s="6"/>
      <c r="D60" s="6"/>
      <c r="E60" s="6"/>
      <c r="F60" s="6"/>
      <c r="G60" s="6"/>
      <c r="H60" s="6"/>
      <c r="I60" s="6"/>
      <c r="R60" s="2"/>
      <c r="T60" s="10"/>
      <c r="U60" s="11"/>
    </row>
    <row r="61" spans="1:26" x14ac:dyDescent="0.25">
      <c r="E61" s="7"/>
      <c r="M61" s="7"/>
      <c r="R61" s="4"/>
      <c r="S61" s="12"/>
      <c r="T61" s="12"/>
      <c r="U61" s="5"/>
    </row>
    <row r="62" spans="1:26" x14ac:dyDescent="0.25">
      <c r="D62" s="8"/>
      <c r="Q62" s="6"/>
      <c r="R62" s="4"/>
      <c r="S62" s="3"/>
      <c r="T62" s="3"/>
      <c r="U62" s="9"/>
    </row>
    <row r="63" spans="1:26" x14ac:dyDescent="0.25">
      <c r="D63" s="18"/>
      <c r="E63" s="18"/>
      <c r="F63" s="18"/>
      <c r="G63" s="23"/>
      <c r="H63" s="20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20"/>
      <c r="T63" s="18"/>
      <c r="U63" s="24"/>
      <c r="V63" s="18"/>
    </row>
    <row r="64" spans="1:26" x14ac:dyDescent="0.25">
      <c r="D64" s="346" t="s">
        <v>54</v>
      </c>
      <c r="E64" s="346"/>
      <c r="F64" s="346"/>
      <c r="G64" s="346"/>
      <c r="U64" s="4"/>
    </row>
    <row r="65" spans="4:22" x14ac:dyDescent="0.25">
      <c r="D65" s="2"/>
      <c r="E65" s="339"/>
      <c r="F65" s="339"/>
      <c r="G65" t="s">
        <v>48</v>
      </c>
      <c r="U65" s="4"/>
    </row>
    <row r="66" spans="4:22" x14ac:dyDescent="0.25">
      <c r="D66" s="2" t="s">
        <v>2</v>
      </c>
      <c r="E66">
        <f>365/12</f>
        <v>30.416666666666668</v>
      </c>
      <c r="F66" s="14">
        <v>30.416699999999999</v>
      </c>
      <c r="G66" t="s">
        <v>44</v>
      </c>
      <c r="U66" s="4"/>
    </row>
    <row r="67" spans="4:22" x14ac:dyDescent="0.25">
      <c r="D67" s="2" t="s">
        <v>27</v>
      </c>
      <c r="E67">
        <f>53/12</f>
        <v>4.416666666666667</v>
      </c>
      <c r="F67" s="14">
        <v>4.3452000000000002</v>
      </c>
      <c r="G67" t="s">
        <v>45</v>
      </c>
      <c r="U67" s="4"/>
    </row>
    <row r="68" spans="4:22" x14ac:dyDescent="0.25">
      <c r="D68" s="2" t="s">
        <v>28</v>
      </c>
      <c r="E68">
        <f>52/12</f>
        <v>4.333333333333333</v>
      </c>
      <c r="F68" s="14">
        <v>4.3452000000000002</v>
      </c>
      <c r="G68" t="s">
        <v>46</v>
      </c>
      <c r="U68" s="4"/>
    </row>
    <row r="69" spans="4:22" x14ac:dyDescent="0.25">
      <c r="D69" s="2" t="s">
        <v>13</v>
      </c>
      <c r="E69">
        <f>53/12</f>
        <v>4.416666666666667</v>
      </c>
      <c r="F69" s="14">
        <v>4.3452000000000002</v>
      </c>
      <c r="G69" t="s">
        <v>47</v>
      </c>
    </row>
    <row r="71" spans="4:22" x14ac:dyDescent="0.25">
      <c r="D71" s="18"/>
      <c r="E71" s="18"/>
      <c r="F71" s="18"/>
      <c r="G71" s="23"/>
      <c r="H71" s="20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20"/>
      <c r="T71" s="18"/>
      <c r="U71" s="18"/>
      <c r="V71" s="18"/>
    </row>
  </sheetData>
  <autoFilter ref="A7:V48" xr:uid="{00000000-0009-0000-0000-000006000000}"/>
  <mergeCells count="52">
    <mergeCell ref="C55:F55"/>
    <mergeCell ref="C56:F56"/>
    <mergeCell ref="R57:T57"/>
    <mergeCell ref="D64:G64"/>
    <mergeCell ref="E65:F65"/>
    <mergeCell ref="R52:R54"/>
    <mergeCell ref="S52:S54"/>
    <mergeCell ref="U52:U54"/>
    <mergeCell ref="V52:V54"/>
    <mergeCell ref="I53:J53"/>
    <mergeCell ref="K53:L53"/>
    <mergeCell ref="M53:M54"/>
    <mergeCell ref="N53:N54"/>
    <mergeCell ref="O53:O54"/>
    <mergeCell ref="P53:P54"/>
    <mergeCell ref="Q53:Q54"/>
    <mergeCell ref="T52:T54"/>
    <mergeCell ref="A52:A54"/>
    <mergeCell ref="B52:B54"/>
    <mergeCell ref="C52:C54"/>
    <mergeCell ref="D52:D54"/>
    <mergeCell ref="E52:E54"/>
    <mergeCell ref="R48:T48"/>
    <mergeCell ref="A51:F51"/>
    <mergeCell ref="G51:V51"/>
    <mergeCell ref="V4:V6"/>
    <mergeCell ref="K5:L5"/>
    <mergeCell ref="M5:M6"/>
    <mergeCell ref="N5:N6"/>
    <mergeCell ref="F52:F54"/>
    <mergeCell ref="O5:O6"/>
    <mergeCell ref="G52:G54"/>
    <mergeCell ref="H52:H54"/>
    <mergeCell ref="I52:Q52"/>
    <mergeCell ref="P5:P6"/>
    <mergeCell ref="Q5:Q6"/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5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G85"/>
  <sheetViews>
    <sheetView topLeftCell="A41" zoomScaleNormal="100" zoomScaleSheetLayoutView="70" workbookViewId="0">
      <selection activeCell="R59" sqref="R59"/>
    </sheetView>
  </sheetViews>
  <sheetFormatPr defaultRowHeight="15" x14ac:dyDescent="0.25"/>
  <cols>
    <col min="1" max="1" width="8.85546875" style="3"/>
    <col min="2" max="2" width="10.5703125" bestFit="1" customWidth="1"/>
    <col min="3" max="3" width="13.7109375" customWidth="1"/>
    <col min="4" max="4" width="10.5703125" customWidth="1"/>
    <col min="5" max="5" width="35" customWidth="1"/>
    <col min="6" max="6" width="20.28515625" customWidth="1"/>
    <col min="7" max="7" width="9.5703125" style="3" bestFit="1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18" bestFit="1" customWidth="1"/>
    <col min="19" max="19" width="14" style="4" customWidth="1"/>
    <col min="20" max="20" width="15.7109375" customWidth="1"/>
    <col min="21" max="21" width="20.5703125" customWidth="1"/>
    <col min="22" max="22" width="18.7109375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/>
      <c r="B2" s="116"/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58">
        <v>1</v>
      </c>
      <c r="B8" s="155" t="s">
        <v>925</v>
      </c>
      <c r="C8" s="153" t="s">
        <v>607</v>
      </c>
      <c r="D8" s="155" t="s">
        <v>417</v>
      </c>
      <c r="E8" s="155" t="s">
        <v>211</v>
      </c>
      <c r="F8" s="163" t="s">
        <v>219</v>
      </c>
      <c r="G8" s="121" t="s">
        <v>2</v>
      </c>
      <c r="H8" s="257">
        <v>250.82</v>
      </c>
      <c r="I8" s="102"/>
      <c r="J8" s="102">
        <v>1</v>
      </c>
      <c r="K8" s="102"/>
      <c r="L8" s="102"/>
      <c r="M8" s="102">
        <v>1</v>
      </c>
      <c r="N8" s="102">
        <v>1</v>
      </c>
      <c r="O8" s="102"/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6649.7063973333334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58">
        <v>2</v>
      </c>
      <c r="B9" s="152" t="s">
        <v>926</v>
      </c>
      <c r="C9" s="153" t="s">
        <v>607</v>
      </c>
      <c r="D9" s="152" t="s">
        <v>418</v>
      </c>
      <c r="E9" s="152" t="s">
        <v>206</v>
      </c>
      <c r="F9" s="163" t="s">
        <v>219</v>
      </c>
      <c r="G9" s="121" t="s">
        <v>2</v>
      </c>
      <c r="H9" s="258">
        <v>13.66</v>
      </c>
      <c r="I9" s="102"/>
      <c r="J9" s="102">
        <v>1</v>
      </c>
      <c r="K9" s="102"/>
      <c r="L9" s="102"/>
      <c r="M9" s="102">
        <v>1</v>
      </c>
      <c r="N9" s="102">
        <v>1</v>
      </c>
      <c r="O9" s="102"/>
      <c r="P9" s="102">
        <v>1</v>
      </c>
      <c r="Q9" s="103"/>
      <c r="R9" s="122">
        <f>IFERROR(VLOOKUP(G9,'Úklid kategorie'!$E$5:$F$11,2,FALSE),"Není kategorie")</f>
        <v>0</v>
      </c>
      <c r="S9" s="107">
        <f t="shared" ref="S9:S60" si="0">(H9*I9*30.4167)+(H9*J9*21)+(H9*K9*4.3452)+(H9*L9*4.3452)+(H9*M9*4.3452)+H9*N9+(H9*O9/3)+(H9*P9/6)+(H9*Q9/12)</f>
        <v>362.15209866666669</v>
      </c>
      <c r="T9" s="108">
        <f t="shared" ref="T9:T56" si="1">R9*S9</f>
        <v>0</v>
      </c>
      <c r="U9" s="108">
        <f t="shared" ref="U9:U60" si="2">T9*12</f>
        <v>0</v>
      </c>
      <c r="V9" s="109">
        <f t="shared" ref="V9:V60" si="3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58">
        <v>3</v>
      </c>
      <c r="B10" s="155" t="s">
        <v>927</v>
      </c>
      <c r="C10" s="153" t="s">
        <v>607</v>
      </c>
      <c r="D10" s="155" t="s">
        <v>419</v>
      </c>
      <c r="E10" s="155" t="s">
        <v>208</v>
      </c>
      <c r="F10" s="163" t="s">
        <v>219</v>
      </c>
      <c r="G10" s="121" t="s">
        <v>3</v>
      </c>
      <c r="H10" s="257">
        <v>3.03</v>
      </c>
      <c r="I10" s="102"/>
      <c r="J10" s="102">
        <v>1</v>
      </c>
      <c r="K10" s="102"/>
      <c r="L10" s="102"/>
      <c r="M10" s="102">
        <v>1</v>
      </c>
      <c r="N10" s="102">
        <v>1</v>
      </c>
      <c r="O10" s="102"/>
      <c r="P10" s="102">
        <v>1</v>
      </c>
      <c r="Q10" s="102"/>
      <c r="R10" s="122">
        <f>IFERROR(VLOOKUP(G10,'Úklid kategorie'!$E$5:$F$11,2,FALSE),"Není kategorie")</f>
        <v>0</v>
      </c>
      <c r="S10" s="107">
        <f t="shared" si="0"/>
        <v>80.330955999999986</v>
      </c>
      <c r="T10" s="108">
        <f t="shared" si="1"/>
        <v>0</v>
      </c>
      <c r="U10" s="108">
        <f t="shared" si="2"/>
        <v>0</v>
      </c>
      <c r="V10" s="109">
        <f t="shared" si="3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58">
        <v>4</v>
      </c>
      <c r="B11" s="152" t="s">
        <v>928</v>
      </c>
      <c r="C11" s="153" t="s">
        <v>607</v>
      </c>
      <c r="D11" s="152" t="s">
        <v>420</v>
      </c>
      <c r="E11" s="152" t="s">
        <v>208</v>
      </c>
      <c r="F11" s="163" t="s">
        <v>219</v>
      </c>
      <c r="G11" s="121" t="s">
        <v>3</v>
      </c>
      <c r="H11" s="258">
        <v>24.39</v>
      </c>
      <c r="I11" s="90"/>
      <c r="J11" s="102">
        <v>1</v>
      </c>
      <c r="K11" s="102"/>
      <c r="L11" s="102"/>
      <c r="M11" s="102">
        <v>1</v>
      </c>
      <c r="N11" s="102">
        <v>1</v>
      </c>
      <c r="O11" s="102"/>
      <c r="P11" s="102">
        <v>1</v>
      </c>
      <c r="Q11" s="90"/>
      <c r="R11" s="122">
        <f>IFERROR(VLOOKUP(G11,'Úklid kategorie'!$E$5:$F$11,2,FALSE),"Není kategorie")</f>
        <v>0</v>
      </c>
      <c r="S11" s="107">
        <f t="shared" si="0"/>
        <v>646.62442800000008</v>
      </c>
      <c r="T11" s="108">
        <f t="shared" si="1"/>
        <v>0</v>
      </c>
      <c r="U11" s="108">
        <f t="shared" si="2"/>
        <v>0</v>
      </c>
      <c r="V11" s="109">
        <f t="shared" si="3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58">
        <v>5</v>
      </c>
      <c r="B12" s="155" t="s">
        <v>929</v>
      </c>
      <c r="C12" s="153" t="s">
        <v>607</v>
      </c>
      <c r="D12" s="155" t="s">
        <v>421</v>
      </c>
      <c r="E12" s="155" t="s">
        <v>208</v>
      </c>
      <c r="F12" s="163" t="s">
        <v>219</v>
      </c>
      <c r="G12" s="121" t="s">
        <v>3</v>
      </c>
      <c r="H12" s="257">
        <v>20.96</v>
      </c>
      <c r="I12" s="102"/>
      <c r="J12" s="102">
        <v>1</v>
      </c>
      <c r="K12" s="102"/>
      <c r="L12" s="102"/>
      <c r="M12" s="102">
        <v>1</v>
      </c>
      <c r="N12" s="102">
        <v>1</v>
      </c>
      <c r="O12" s="102"/>
      <c r="P12" s="102">
        <v>1</v>
      </c>
      <c r="Q12" s="93"/>
      <c r="R12" s="122">
        <f>IFERROR(VLOOKUP(G12,'Úklid kategorie'!$E$5:$F$11,2,FALSE),"Není kategorie")</f>
        <v>0</v>
      </c>
      <c r="S12" s="107">
        <f t="shared" si="0"/>
        <v>555.68872533333342</v>
      </c>
      <c r="T12" s="108">
        <f t="shared" si="1"/>
        <v>0</v>
      </c>
      <c r="U12" s="108">
        <f t="shared" si="2"/>
        <v>0</v>
      </c>
      <c r="V12" s="109">
        <f t="shared" si="3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58">
        <v>6</v>
      </c>
      <c r="B13" s="152" t="s">
        <v>930</v>
      </c>
      <c r="C13" s="153" t="s">
        <v>607</v>
      </c>
      <c r="D13" s="152" t="s">
        <v>422</v>
      </c>
      <c r="E13" s="152" t="s">
        <v>1090</v>
      </c>
      <c r="F13" s="234" t="s">
        <v>224</v>
      </c>
      <c r="G13" s="121" t="s">
        <v>2</v>
      </c>
      <c r="H13" s="258">
        <v>3.15</v>
      </c>
      <c r="I13" s="102"/>
      <c r="J13" s="102">
        <v>1</v>
      </c>
      <c r="K13" s="102"/>
      <c r="L13" s="102"/>
      <c r="M13" s="102">
        <v>1</v>
      </c>
      <c r="N13" s="102">
        <v>1</v>
      </c>
      <c r="O13" s="102"/>
      <c r="P13" s="102">
        <v>1</v>
      </c>
      <c r="Q13" s="93"/>
      <c r="R13" s="122">
        <f>IFERROR(VLOOKUP(G13,'Úklid kategorie'!$E$5:$F$11,2,FALSE),"Není kategorie")</f>
        <v>0</v>
      </c>
      <c r="S13" s="107">
        <f t="shared" si="0"/>
        <v>83.512380000000007</v>
      </c>
      <c r="T13" s="108">
        <f t="shared" si="1"/>
        <v>0</v>
      </c>
      <c r="U13" s="108">
        <f t="shared" si="2"/>
        <v>0</v>
      </c>
      <c r="V13" s="109">
        <f t="shared" si="3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58">
        <v>7</v>
      </c>
      <c r="B14" s="155" t="s">
        <v>931</v>
      </c>
      <c r="C14" s="153" t="s">
        <v>607</v>
      </c>
      <c r="D14" s="155" t="s">
        <v>423</v>
      </c>
      <c r="E14" s="155" t="s">
        <v>1090</v>
      </c>
      <c r="F14" s="234" t="s">
        <v>224</v>
      </c>
      <c r="G14" s="121" t="s">
        <v>2</v>
      </c>
      <c r="H14" s="257">
        <v>3.15</v>
      </c>
      <c r="I14" s="102"/>
      <c r="J14" s="102">
        <v>1</v>
      </c>
      <c r="K14" s="102"/>
      <c r="L14" s="102"/>
      <c r="M14" s="102">
        <v>1</v>
      </c>
      <c r="N14" s="102">
        <v>1</v>
      </c>
      <c r="O14" s="102"/>
      <c r="P14" s="102">
        <v>1</v>
      </c>
      <c r="Q14" s="102"/>
      <c r="R14" s="122">
        <f>IFERROR(VLOOKUP(G14,'Úklid kategorie'!$E$5:$F$11,2,FALSE),"Není kategorie")</f>
        <v>0</v>
      </c>
      <c r="S14" s="107">
        <f t="shared" si="0"/>
        <v>83.512380000000007</v>
      </c>
      <c r="T14" s="108">
        <f t="shared" si="1"/>
        <v>0</v>
      </c>
      <c r="U14" s="108">
        <f t="shared" si="2"/>
        <v>0</v>
      </c>
      <c r="V14" s="109">
        <f t="shared" si="3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58">
        <v>8</v>
      </c>
      <c r="B15" s="152" t="s">
        <v>932</v>
      </c>
      <c r="C15" s="153" t="s">
        <v>607</v>
      </c>
      <c r="D15" s="152" t="s">
        <v>424</v>
      </c>
      <c r="E15" s="152" t="s">
        <v>1090</v>
      </c>
      <c r="F15" s="234" t="s">
        <v>224</v>
      </c>
      <c r="G15" s="121" t="s">
        <v>2</v>
      </c>
      <c r="H15" s="258">
        <v>3.15</v>
      </c>
      <c r="I15" s="90"/>
      <c r="J15" s="102">
        <v>1</v>
      </c>
      <c r="K15" s="102"/>
      <c r="L15" s="102"/>
      <c r="M15" s="102">
        <v>1</v>
      </c>
      <c r="N15" s="102">
        <v>1</v>
      </c>
      <c r="O15" s="102"/>
      <c r="P15" s="102">
        <v>1</v>
      </c>
      <c r="Q15" s="93"/>
      <c r="R15" s="122">
        <f>IFERROR(VLOOKUP(G15,'Úklid kategorie'!$E$5:$F$11,2,FALSE),"Není kategorie")</f>
        <v>0</v>
      </c>
      <c r="S15" s="107">
        <f t="shared" si="0"/>
        <v>83.512380000000007</v>
      </c>
      <c r="T15" s="108">
        <f t="shared" si="1"/>
        <v>0</v>
      </c>
      <c r="U15" s="108">
        <f t="shared" si="2"/>
        <v>0</v>
      </c>
      <c r="V15" s="109">
        <f t="shared" si="3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58">
        <v>9</v>
      </c>
      <c r="B16" s="155" t="s">
        <v>933</v>
      </c>
      <c r="C16" s="153" t="s">
        <v>607</v>
      </c>
      <c r="D16" s="155" t="s">
        <v>425</v>
      </c>
      <c r="E16" s="155" t="s">
        <v>1090</v>
      </c>
      <c r="F16" s="234" t="s">
        <v>224</v>
      </c>
      <c r="G16" s="121" t="s">
        <v>2</v>
      </c>
      <c r="H16" s="257">
        <v>3.15</v>
      </c>
      <c r="I16" s="102"/>
      <c r="J16" s="102">
        <v>1</v>
      </c>
      <c r="K16" s="102"/>
      <c r="L16" s="102"/>
      <c r="M16" s="102">
        <v>1</v>
      </c>
      <c r="N16" s="102">
        <v>1</v>
      </c>
      <c r="O16" s="102"/>
      <c r="P16" s="102">
        <v>1</v>
      </c>
      <c r="Q16" s="102"/>
      <c r="R16" s="122">
        <f>IFERROR(VLOOKUP(G16,'Úklid kategorie'!$E$5:$F$11,2,FALSE),"Není kategorie")</f>
        <v>0</v>
      </c>
      <c r="S16" s="107">
        <f t="shared" si="0"/>
        <v>83.512380000000007</v>
      </c>
      <c r="T16" s="108">
        <f t="shared" si="1"/>
        <v>0</v>
      </c>
      <c r="U16" s="108">
        <f t="shared" si="2"/>
        <v>0</v>
      </c>
      <c r="V16" s="109">
        <f t="shared" si="3"/>
        <v>0</v>
      </c>
      <c r="W16" s="92"/>
      <c r="AQ16" s="92"/>
      <c r="AR16" s="92"/>
      <c r="AS16" s="92"/>
      <c r="BA16" s="92"/>
      <c r="BB16" s="92"/>
      <c r="BC16" s="92"/>
    </row>
    <row r="17" spans="1:55" s="223" customFormat="1" x14ac:dyDescent="0.25">
      <c r="A17" s="158">
        <v>10</v>
      </c>
      <c r="B17" s="152" t="s">
        <v>934</v>
      </c>
      <c r="C17" s="153" t="s">
        <v>608</v>
      </c>
      <c r="D17" s="152" t="s">
        <v>445</v>
      </c>
      <c r="E17" s="152" t="s">
        <v>1143</v>
      </c>
      <c r="F17" s="163" t="s">
        <v>219</v>
      </c>
      <c r="G17" s="121" t="s">
        <v>2</v>
      </c>
      <c r="H17" s="258">
        <v>258.27999999999997</v>
      </c>
      <c r="I17" s="151"/>
      <c r="J17" s="151">
        <v>1</v>
      </c>
      <c r="K17" s="151"/>
      <c r="L17" s="151"/>
      <c r="M17" s="151">
        <v>1</v>
      </c>
      <c r="N17" s="151">
        <v>1</v>
      </c>
      <c r="O17" s="151"/>
      <c r="P17" s="151">
        <v>1</v>
      </c>
      <c r="Q17" s="151"/>
      <c r="R17" s="213">
        <f>IFERROR(VLOOKUP(G17,'Úklid kategorie'!$E$5:$F$11,2,FALSE),"Není kategorie")</f>
        <v>0</v>
      </c>
      <c r="S17" s="220">
        <f t="shared" si="0"/>
        <v>6847.4849226666656</v>
      </c>
      <c r="T17" s="108">
        <f t="shared" si="1"/>
        <v>0</v>
      </c>
      <c r="U17" s="108">
        <f t="shared" si="2"/>
        <v>0</v>
      </c>
      <c r="V17" s="109">
        <f t="shared" si="3"/>
        <v>0</v>
      </c>
      <c r="W17" s="222"/>
      <c r="AH17" s="222"/>
      <c r="AI17" s="222"/>
      <c r="AJ17" s="222"/>
      <c r="AQ17" s="222"/>
      <c r="AR17" s="222"/>
      <c r="AS17" s="222"/>
      <c r="BA17" s="222"/>
      <c r="BB17" s="222"/>
      <c r="BC17" s="222"/>
    </row>
    <row r="18" spans="1:55" s="91" customFormat="1" x14ac:dyDescent="0.25">
      <c r="A18" s="158">
        <v>11</v>
      </c>
      <c r="B18" s="155" t="s">
        <v>935</v>
      </c>
      <c r="C18" s="153" t="s">
        <v>608</v>
      </c>
      <c r="D18" s="155" t="s">
        <v>446</v>
      </c>
      <c r="E18" s="155" t="s">
        <v>208</v>
      </c>
      <c r="F18" s="163" t="s">
        <v>219</v>
      </c>
      <c r="G18" s="121" t="s">
        <v>3</v>
      </c>
      <c r="H18" s="257">
        <v>24.39</v>
      </c>
      <c r="I18" s="103"/>
      <c r="J18" s="102">
        <v>1</v>
      </c>
      <c r="K18" s="102"/>
      <c r="L18" s="102"/>
      <c r="M18" s="102">
        <v>1</v>
      </c>
      <c r="N18" s="102">
        <v>1</v>
      </c>
      <c r="O18" s="102"/>
      <c r="P18" s="102">
        <v>1</v>
      </c>
      <c r="Q18" s="103"/>
      <c r="R18" s="122">
        <f>IFERROR(VLOOKUP(G18,'Úklid kategorie'!$E$5:$F$11,2,FALSE),"Není kategorie")</f>
        <v>0</v>
      </c>
      <c r="S18" s="107">
        <f t="shared" si="0"/>
        <v>646.62442800000008</v>
      </c>
      <c r="T18" s="108">
        <f t="shared" si="1"/>
        <v>0</v>
      </c>
      <c r="U18" s="108">
        <f t="shared" si="2"/>
        <v>0</v>
      </c>
      <c r="V18" s="109">
        <f t="shared" si="3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58">
        <v>12</v>
      </c>
      <c r="B19" s="152" t="s">
        <v>936</v>
      </c>
      <c r="C19" s="153" t="s">
        <v>608</v>
      </c>
      <c r="D19" s="152" t="s">
        <v>447</v>
      </c>
      <c r="E19" s="152" t="s">
        <v>208</v>
      </c>
      <c r="F19" s="163" t="s">
        <v>219</v>
      </c>
      <c r="G19" s="121" t="s">
        <v>3</v>
      </c>
      <c r="H19" s="258">
        <v>24.13</v>
      </c>
      <c r="I19" s="103"/>
      <c r="J19" s="102">
        <v>1</v>
      </c>
      <c r="K19" s="102"/>
      <c r="L19" s="102"/>
      <c r="M19" s="102">
        <v>1</v>
      </c>
      <c r="N19" s="102">
        <v>1</v>
      </c>
      <c r="O19" s="102"/>
      <c r="P19" s="102">
        <v>1</v>
      </c>
      <c r="Q19" s="103"/>
      <c r="R19" s="122">
        <f>IFERROR(VLOOKUP(G19,'Úklid kategorie'!$E$5:$F$11,2,FALSE),"Není kategorie")</f>
        <v>0</v>
      </c>
      <c r="S19" s="107">
        <f t="shared" si="0"/>
        <v>639.73134266666659</v>
      </c>
      <c r="T19" s="108">
        <f t="shared" si="1"/>
        <v>0</v>
      </c>
      <c r="U19" s="108">
        <f t="shared" si="2"/>
        <v>0</v>
      </c>
      <c r="V19" s="109">
        <f t="shared" si="3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58">
        <v>13</v>
      </c>
      <c r="B20" s="155" t="s">
        <v>937</v>
      </c>
      <c r="C20" s="153" t="s">
        <v>608</v>
      </c>
      <c r="D20" s="155" t="s">
        <v>448</v>
      </c>
      <c r="E20" s="155" t="s">
        <v>1090</v>
      </c>
      <c r="F20" s="234" t="s">
        <v>224</v>
      </c>
      <c r="G20" s="121"/>
      <c r="H20" s="257">
        <v>3.15</v>
      </c>
      <c r="I20" s="102"/>
      <c r="J20" s="102"/>
      <c r="K20" s="102"/>
      <c r="L20" s="102"/>
      <c r="M20" s="102"/>
      <c r="N20" s="102"/>
      <c r="O20" s="102"/>
      <c r="P20" s="102"/>
      <c r="Q20" s="102"/>
      <c r="R20" s="122" t="s">
        <v>1148</v>
      </c>
      <c r="S20" s="107">
        <f t="shared" si="0"/>
        <v>0</v>
      </c>
      <c r="T20" s="108">
        <v>0</v>
      </c>
      <c r="U20" s="108">
        <f t="shared" si="2"/>
        <v>0</v>
      </c>
      <c r="V20" s="109">
        <f t="shared" si="3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58">
        <v>14</v>
      </c>
      <c r="B21" s="152" t="s">
        <v>938</v>
      </c>
      <c r="C21" s="153" t="s">
        <v>608</v>
      </c>
      <c r="D21" s="152" t="s">
        <v>449</v>
      </c>
      <c r="E21" s="152" t="s">
        <v>1090</v>
      </c>
      <c r="F21" s="234" t="s">
        <v>224</v>
      </c>
      <c r="G21" s="121"/>
      <c r="H21" s="258">
        <v>3.15</v>
      </c>
      <c r="I21" s="102"/>
      <c r="J21" s="102"/>
      <c r="K21" s="102"/>
      <c r="L21" s="102"/>
      <c r="M21" s="102"/>
      <c r="N21" s="102"/>
      <c r="O21" s="102"/>
      <c r="P21" s="102"/>
      <c r="Q21" s="90"/>
      <c r="R21" s="122" t="s">
        <v>1148</v>
      </c>
      <c r="S21" s="107">
        <f t="shared" si="0"/>
        <v>0</v>
      </c>
      <c r="T21" s="108">
        <v>0</v>
      </c>
      <c r="U21" s="108">
        <f t="shared" si="2"/>
        <v>0</v>
      </c>
      <c r="V21" s="109">
        <f t="shared" si="3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58">
        <v>15</v>
      </c>
      <c r="B22" s="155" t="s">
        <v>939</v>
      </c>
      <c r="C22" s="153" t="s">
        <v>608</v>
      </c>
      <c r="D22" s="155" t="s">
        <v>450</v>
      </c>
      <c r="E22" s="155" t="s">
        <v>1090</v>
      </c>
      <c r="F22" s="234" t="s">
        <v>224</v>
      </c>
      <c r="G22" s="121"/>
      <c r="H22" s="257">
        <v>3.15</v>
      </c>
      <c r="I22" s="102"/>
      <c r="J22" s="102"/>
      <c r="K22" s="102"/>
      <c r="L22" s="102"/>
      <c r="M22" s="102"/>
      <c r="N22" s="102"/>
      <c r="O22" s="102"/>
      <c r="P22" s="102"/>
      <c r="Q22" s="93"/>
      <c r="R22" s="122" t="s">
        <v>1148</v>
      </c>
      <c r="S22" s="107">
        <f t="shared" si="0"/>
        <v>0</v>
      </c>
      <c r="T22" s="108">
        <v>0</v>
      </c>
      <c r="U22" s="108">
        <f t="shared" si="2"/>
        <v>0</v>
      </c>
      <c r="V22" s="109">
        <f t="shared" si="3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58">
        <v>16</v>
      </c>
      <c r="B23" s="152" t="s">
        <v>940</v>
      </c>
      <c r="C23" s="153" t="s">
        <v>608</v>
      </c>
      <c r="D23" s="152" t="s">
        <v>451</v>
      </c>
      <c r="E23" s="152" t="s">
        <v>1090</v>
      </c>
      <c r="F23" s="234" t="s">
        <v>224</v>
      </c>
      <c r="G23" s="121"/>
      <c r="H23" s="258">
        <v>3.15</v>
      </c>
      <c r="I23" s="102"/>
      <c r="J23" s="102"/>
      <c r="K23" s="102"/>
      <c r="L23" s="102"/>
      <c r="M23" s="102"/>
      <c r="N23" s="102"/>
      <c r="O23" s="102"/>
      <c r="P23" s="102"/>
      <c r="Q23" s="102"/>
      <c r="R23" s="122" t="s">
        <v>1148</v>
      </c>
      <c r="S23" s="107">
        <f t="shared" si="0"/>
        <v>0</v>
      </c>
      <c r="T23" s="108">
        <v>0</v>
      </c>
      <c r="U23" s="108">
        <f t="shared" si="2"/>
        <v>0</v>
      </c>
      <c r="V23" s="109">
        <f t="shared" si="3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s="217" customFormat="1" x14ac:dyDescent="0.25">
      <c r="A24" s="158">
        <v>17</v>
      </c>
      <c r="B24" s="155" t="s">
        <v>941</v>
      </c>
      <c r="C24" s="153" t="s">
        <v>609</v>
      </c>
      <c r="D24" s="155" t="s">
        <v>472</v>
      </c>
      <c r="E24" s="155" t="s">
        <v>1143</v>
      </c>
      <c r="F24" s="163" t="s">
        <v>219</v>
      </c>
      <c r="G24" s="121" t="s">
        <v>2</v>
      </c>
      <c r="H24" s="257">
        <v>259.66000000000003</v>
      </c>
      <c r="I24" s="151"/>
      <c r="J24" s="151">
        <v>1</v>
      </c>
      <c r="K24" s="151"/>
      <c r="L24" s="151"/>
      <c r="M24" s="151">
        <v>1</v>
      </c>
      <c r="N24" s="151">
        <v>1</v>
      </c>
      <c r="O24" s="151"/>
      <c r="P24" s="151">
        <v>1</v>
      </c>
      <c r="Q24" s="219"/>
      <c r="R24" s="213">
        <f>IFERROR(VLOOKUP(G24,'Úklid kategorie'!$E$5:$F$11,2,FALSE),"Není kategorie")</f>
        <v>0</v>
      </c>
      <c r="S24" s="220">
        <f t="shared" si="0"/>
        <v>6884.0712986666676</v>
      </c>
      <c r="T24" s="108">
        <f t="shared" si="1"/>
        <v>0</v>
      </c>
      <c r="U24" s="108">
        <f t="shared" si="2"/>
        <v>0</v>
      </c>
      <c r="V24" s="109">
        <f t="shared" si="3"/>
        <v>0</v>
      </c>
      <c r="AH24" s="216"/>
      <c r="AI24" s="216"/>
      <c r="AJ24" s="216"/>
      <c r="AQ24" s="216"/>
      <c r="AR24" s="216"/>
      <c r="AS24" s="216"/>
      <c r="BA24" s="216"/>
      <c r="BB24" s="216"/>
      <c r="BC24" s="216"/>
    </row>
    <row r="25" spans="1:55" s="91" customFormat="1" x14ac:dyDescent="0.25">
      <c r="A25" s="158">
        <v>18</v>
      </c>
      <c r="B25" s="152" t="s">
        <v>942</v>
      </c>
      <c r="C25" s="153" t="s">
        <v>609</v>
      </c>
      <c r="D25" s="152" t="s">
        <v>473</v>
      </c>
      <c r="E25" s="152" t="s">
        <v>208</v>
      </c>
      <c r="F25" s="163" t="s">
        <v>219</v>
      </c>
      <c r="G25" s="121" t="s">
        <v>3</v>
      </c>
      <c r="H25" s="258">
        <v>24.39</v>
      </c>
      <c r="I25" s="102"/>
      <c r="J25" s="102">
        <v>1</v>
      </c>
      <c r="K25" s="102"/>
      <c r="L25" s="102"/>
      <c r="M25" s="102">
        <v>1</v>
      </c>
      <c r="N25" s="102">
        <v>1</v>
      </c>
      <c r="O25" s="102"/>
      <c r="P25" s="102">
        <v>1</v>
      </c>
      <c r="Q25" s="102"/>
      <c r="R25" s="122">
        <f>IFERROR(VLOOKUP(G25,'Úklid kategorie'!$E$5:$F$11,2,FALSE),"Není kategorie")</f>
        <v>0</v>
      </c>
      <c r="S25" s="107">
        <f t="shared" si="0"/>
        <v>646.62442800000008</v>
      </c>
      <c r="T25" s="108">
        <f t="shared" si="1"/>
        <v>0</v>
      </c>
      <c r="U25" s="108">
        <f t="shared" si="2"/>
        <v>0</v>
      </c>
      <c r="V25" s="109">
        <f t="shared" si="3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58">
        <v>19</v>
      </c>
      <c r="B26" s="155" t="s">
        <v>943</v>
      </c>
      <c r="C26" s="153" t="s">
        <v>609</v>
      </c>
      <c r="D26" s="155" t="s">
        <v>474</v>
      </c>
      <c r="E26" s="155" t="s">
        <v>208</v>
      </c>
      <c r="F26" s="163" t="s">
        <v>219</v>
      </c>
      <c r="G26" s="121" t="s">
        <v>3</v>
      </c>
      <c r="H26" s="257">
        <v>24.13</v>
      </c>
      <c r="I26" s="103"/>
      <c r="J26" s="102">
        <v>1</v>
      </c>
      <c r="K26" s="102"/>
      <c r="L26" s="102"/>
      <c r="M26" s="102">
        <v>1</v>
      </c>
      <c r="N26" s="102">
        <v>1</v>
      </c>
      <c r="O26" s="102"/>
      <c r="P26" s="102">
        <v>1</v>
      </c>
      <c r="Q26" s="103"/>
      <c r="R26" s="122">
        <f>IFERROR(VLOOKUP(G26,'Úklid kategorie'!$E$5:$F$11,2,FALSE),"Není kategorie")</f>
        <v>0</v>
      </c>
      <c r="S26" s="107">
        <f>(H26*I26*30.4167)+(H26*J26*21)+(H26*K26*4.3452)+(H26*L26*4.3452)+(H26*M26*4.3452)+H26*N26+(H26*O26/3)+(H26*P26/6)+(H26*Q26/12)</f>
        <v>639.73134266666659</v>
      </c>
      <c r="T26" s="108">
        <f t="shared" si="1"/>
        <v>0</v>
      </c>
      <c r="U26" s="108">
        <f t="shared" si="2"/>
        <v>0</v>
      </c>
      <c r="V26" s="109">
        <f t="shared" si="3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58">
        <v>20</v>
      </c>
      <c r="B27" s="152" t="s">
        <v>944</v>
      </c>
      <c r="C27" s="153" t="s">
        <v>609</v>
      </c>
      <c r="D27" s="152" t="s">
        <v>475</v>
      </c>
      <c r="E27" s="152" t="s">
        <v>1090</v>
      </c>
      <c r="F27" s="234" t="s">
        <v>224</v>
      </c>
      <c r="G27" s="121"/>
      <c r="H27" s="258">
        <v>3.15</v>
      </c>
      <c r="I27" s="103"/>
      <c r="J27" s="102"/>
      <c r="K27" s="102"/>
      <c r="L27" s="102"/>
      <c r="M27" s="102"/>
      <c r="N27" s="102"/>
      <c r="O27" s="102"/>
      <c r="P27" s="102"/>
      <c r="Q27" s="103"/>
      <c r="R27" s="122" t="s">
        <v>1148</v>
      </c>
      <c r="S27" s="107">
        <f t="shared" si="0"/>
        <v>0</v>
      </c>
      <c r="T27" s="108">
        <v>0</v>
      </c>
      <c r="U27" s="108">
        <f t="shared" si="2"/>
        <v>0</v>
      </c>
      <c r="V27" s="109">
        <f t="shared" si="3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58">
        <v>21</v>
      </c>
      <c r="B28" s="155" t="s">
        <v>945</v>
      </c>
      <c r="C28" s="153" t="s">
        <v>609</v>
      </c>
      <c r="D28" s="155" t="s">
        <v>476</v>
      </c>
      <c r="E28" s="155" t="s">
        <v>1090</v>
      </c>
      <c r="F28" s="234" t="s">
        <v>224</v>
      </c>
      <c r="G28" s="121"/>
      <c r="H28" s="257">
        <v>3.15</v>
      </c>
      <c r="I28" s="103"/>
      <c r="J28" s="102"/>
      <c r="K28" s="102"/>
      <c r="L28" s="102"/>
      <c r="M28" s="102"/>
      <c r="N28" s="102"/>
      <c r="O28" s="102"/>
      <c r="P28" s="102"/>
      <c r="Q28" s="103"/>
      <c r="R28" s="122" t="s">
        <v>1148</v>
      </c>
      <c r="S28" s="107">
        <f t="shared" si="0"/>
        <v>0</v>
      </c>
      <c r="T28" s="108">
        <v>0</v>
      </c>
      <c r="U28" s="108">
        <f t="shared" si="2"/>
        <v>0</v>
      </c>
      <c r="V28" s="109">
        <f t="shared" si="3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58">
        <v>22</v>
      </c>
      <c r="B29" s="152" t="s">
        <v>946</v>
      </c>
      <c r="C29" s="153" t="s">
        <v>609</v>
      </c>
      <c r="D29" s="152" t="s">
        <v>477</v>
      </c>
      <c r="E29" s="152" t="s">
        <v>1090</v>
      </c>
      <c r="F29" s="234" t="s">
        <v>224</v>
      </c>
      <c r="G29" s="121"/>
      <c r="H29" s="258">
        <v>3.15</v>
      </c>
      <c r="I29" s="103"/>
      <c r="J29" s="102"/>
      <c r="K29" s="102"/>
      <c r="L29" s="102"/>
      <c r="M29" s="102"/>
      <c r="N29" s="102"/>
      <c r="O29" s="102"/>
      <c r="P29" s="102"/>
      <c r="Q29" s="103"/>
      <c r="R29" s="122" t="s">
        <v>1148</v>
      </c>
      <c r="S29" s="107">
        <f t="shared" si="0"/>
        <v>0</v>
      </c>
      <c r="T29" s="108">
        <v>0</v>
      </c>
      <c r="U29" s="108">
        <f t="shared" si="2"/>
        <v>0</v>
      </c>
      <c r="V29" s="109">
        <f t="shared" si="3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58">
        <v>23</v>
      </c>
      <c r="B30" s="155" t="s">
        <v>947</v>
      </c>
      <c r="C30" s="153" t="s">
        <v>609</v>
      </c>
      <c r="D30" s="155" t="s">
        <v>478</v>
      </c>
      <c r="E30" s="155" t="s">
        <v>1090</v>
      </c>
      <c r="F30" s="234" t="s">
        <v>224</v>
      </c>
      <c r="G30" s="121"/>
      <c r="H30" s="257">
        <v>3.15</v>
      </c>
      <c r="I30" s="103"/>
      <c r="J30" s="102"/>
      <c r="K30" s="102"/>
      <c r="L30" s="102"/>
      <c r="M30" s="102"/>
      <c r="N30" s="102"/>
      <c r="O30" s="102"/>
      <c r="P30" s="102"/>
      <c r="Q30" s="103"/>
      <c r="R30" s="122" t="s">
        <v>1148</v>
      </c>
      <c r="S30" s="107">
        <f t="shared" si="0"/>
        <v>0</v>
      </c>
      <c r="T30" s="108">
        <v>0</v>
      </c>
      <c r="U30" s="108">
        <f t="shared" si="2"/>
        <v>0</v>
      </c>
      <c r="V30" s="109">
        <f t="shared" si="3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58">
        <v>24</v>
      </c>
      <c r="B31" s="152" t="s">
        <v>948</v>
      </c>
      <c r="C31" s="153" t="s">
        <v>610</v>
      </c>
      <c r="D31" s="152" t="s">
        <v>500</v>
      </c>
      <c r="E31" s="152" t="s">
        <v>211</v>
      </c>
      <c r="F31" s="163" t="s">
        <v>219</v>
      </c>
      <c r="G31" s="121" t="s">
        <v>2</v>
      </c>
      <c r="H31" s="258">
        <v>259.66000000000003</v>
      </c>
      <c r="I31" s="102"/>
      <c r="J31" s="102">
        <v>1</v>
      </c>
      <c r="K31" s="102"/>
      <c r="L31" s="102"/>
      <c r="M31" s="102">
        <v>1</v>
      </c>
      <c r="N31" s="102">
        <v>1</v>
      </c>
      <c r="O31" s="102"/>
      <c r="P31" s="102">
        <v>1</v>
      </c>
      <c r="Q31" s="102"/>
      <c r="R31" s="122">
        <f>IFERROR(VLOOKUP(G31,'Úklid kategorie'!$E$5:$F$11,2,FALSE),"Není kategorie")</f>
        <v>0</v>
      </c>
      <c r="S31" s="107">
        <f t="shared" si="0"/>
        <v>6884.0712986666676</v>
      </c>
      <c r="T31" s="108">
        <f t="shared" si="1"/>
        <v>0</v>
      </c>
      <c r="U31" s="108">
        <f t="shared" si="2"/>
        <v>0</v>
      </c>
      <c r="V31" s="109">
        <f t="shared" si="3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x14ac:dyDescent="0.25">
      <c r="A32" s="158">
        <v>25</v>
      </c>
      <c r="B32" s="155" t="s">
        <v>949</v>
      </c>
      <c r="C32" s="153" t="s">
        <v>610</v>
      </c>
      <c r="D32" s="155" t="s">
        <v>501</v>
      </c>
      <c r="E32" s="155" t="s">
        <v>208</v>
      </c>
      <c r="F32" s="163" t="s">
        <v>219</v>
      </c>
      <c r="G32" s="121" t="s">
        <v>3</v>
      </c>
      <c r="H32" s="257">
        <v>24.39</v>
      </c>
      <c r="I32" s="103"/>
      <c r="J32" s="102">
        <v>1</v>
      </c>
      <c r="K32" s="102"/>
      <c r="L32" s="102"/>
      <c r="M32" s="102">
        <v>1</v>
      </c>
      <c r="N32" s="102">
        <v>1</v>
      </c>
      <c r="O32" s="102"/>
      <c r="P32" s="102">
        <v>1</v>
      </c>
      <c r="Q32" s="103"/>
      <c r="R32" s="122">
        <f>IFERROR(VLOOKUP(G32,'Úklid kategorie'!$E$5:$F$11,2,FALSE),"Není kategorie")</f>
        <v>0</v>
      </c>
      <c r="S32" s="107">
        <f t="shared" si="0"/>
        <v>646.62442800000008</v>
      </c>
      <c r="T32" s="108">
        <f t="shared" si="1"/>
        <v>0</v>
      </c>
      <c r="U32" s="108">
        <f t="shared" si="2"/>
        <v>0</v>
      </c>
      <c r="V32" s="109">
        <f t="shared" si="3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58">
        <v>26</v>
      </c>
      <c r="B33" s="152" t="s">
        <v>950</v>
      </c>
      <c r="C33" s="153" t="s">
        <v>610</v>
      </c>
      <c r="D33" s="152" t="s">
        <v>502</v>
      </c>
      <c r="E33" s="152" t="s">
        <v>208</v>
      </c>
      <c r="F33" s="163" t="s">
        <v>219</v>
      </c>
      <c r="G33" s="121" t="s">
        <v>3</v>
      </c>
      <c r="H33" s="258">
        <v>24.13</v>
      </c>
      <c r="I33" s="103"/>
      <c r="J33" s="102">
        <v>1</v>
      </c>
      <c r="K33" s="102"/>
      <c r="L33" s="102"/>
      <c r="M33" s="102">
        <v>1</v>
      </c>
      <c r="N33" s="102">
        <v>1</v>
      </c>
      <c r="O33" s="102"/>
      <c r="P33" s="102">
        <v>1</v>
      </c>
      <c r="Q33" s="103"/>
      <c r="R33" s="122">
        <f>IFERROR(VLOOKUP(G33,'Úklid kategorie'!$E$5:$F$11,2,FALSE),"Není kategorie")</f>
        <v>0</v>
      </c>
      <c r="S33" s="107">
        <f t="shared" si="0"/>
        <v>639.73134266666659</v>
      </c>
      <c r="T33" s="108">
        <f t="shared" si="1"/>
        <v>0</v>
      </c>
      <c r="U33" s="108">
        <f t="shared" si="2"/>
        <v>0</v>
      </c>
      <c r="V33" s="109">
        <f t="shared" si="3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58">
        <v>27</v>
      </c>
      <c r="B34" s="155" t="s">
        <v>951</v>
      </c>
      <c r="C34" s="153" t="s">
        <v>610</v>
      </c>
      <c r="D34" s="155" t="s">
        <v>503</v>
      </c>
      <c r="E34" s="155" t="s">
        <v>1090</v>
      </c>
      <c r="F34" s="234" t="s">
        <v>224</v>
      </c>
      <c r="G34" s="121"/>
      <c r="H34" s="257">
        <v>3.15</v>
      </c>
      <c r="I34" s="103"/>
      <c r="J34" s="102"/>
      <c r="K34" s="102"/>
      <c r="L34" s="102"/>
      <c r="M34" s="102"/>
      <c r="N34" s="102"/>
      <c r="O34" s="102"/>
      <c r="P34" s="102"/>
      <c r="Q34" s="103"/>
      <c r="R34" s="122" t="s">
        <v>1148</v>
      </c>
      <c r="S34" s="107">
        <f t="shared" si="0"/>
        <v>0</v>
      </c>
      <c r="T34" s="108">
        <v>0</v>
      </c>
      <c r="U34" s="108">
        <f t="shared" si="2"/>
        <v>0</v>
      </c>
      <c r="V34" s="109">
        <f t="shared" si="3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58">
        <v>28</v>
      </c>
      <c r="B35" s="152" t="s">
        <v>952</v>
      </c>
      <c r="C35" s="153" t="s">
        <v>610</v>
      </c>
      <c r="D35" s="152" t="s">
        <v>504</v>
      </c>
      <c r="E35" s="152" t="s">
        <v>1090</v>
      </c>
      <c r="F35" s="234" t="s">
        <v>224</v>
      </c>
      <c r="G35" s="121"/>
      <c r="H35" s="258">
        <v>3.15</v>
      </c>
      <c r="I35" s="103"/>
      <c r="J35" s="102"/>
      <c r="K35" s="102"/>
      <c r="L35" s="102"/>
      <c r="M35" s="102"/>
      <c r="N35" s="102"/>
      <c r="O35" s="102"/>
      <c r="P35" s="102"/>
      <c r="Q35" s="103"/>
      <c r="R35" s="122" t="s">
        <v>1148</v>
      </c>
      <c r="S35" s="107">
        <f t="shared" si="0"/>
        <v>0</v>
      </c>
      <c r="T35" s="108">
        <v>0</v>
      </c>
      <c r="U35" s="108">
        <f t="shared" si="2"/>
        <v>0</v>
      </c>
      <c r="V35" s="109">
        <f t="shared" si="3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58">
        <v>29</v>
      </c>
      <c r="B36" s="155" t="s">
        <v>953</v>
      </c>
      <c r="C36" s="153" t="s">
        <v>610</v>
      </c>
      <c r="D36" s="155" t="s">
        <v>505</v>
      </c>
      <c r="E36" s="155" t="s">
        <v>1090</v>
      </c>
      <c r="F36" s="234" t="s">
        <v>224</v>
      </c>
      <c r="G36" s="121"/>
      <c r="H36" s="257">
        <v>3.15</v>
      </c>
      <c r="I36" s="90"/>
      <c r="J36" s="102"/>
      <c r="K36" s="102"/>
      <c r="L36" s="102"/>
      <c r="M36" s="102"/>
      <c r="N36" s="102"/>
      <c r="O36" s="102"/>
      <c r="P36" s="102"/>
      <c r="Q36" s="90"/>
      <c r="R36" s="122" t="s">
        <v>1148</v>
      </c>
      <c r="S36" s="107">
        <f t="shared" si="0"/>
        <v>0</v>
      </c>
      <c r="T36" s="108">
        <v>0</v>
      </c>
      <c r="U36" s="108">
        <f t="shared" si="2"/>
        <v>0</v>
      </c>
      <c r="V36" s="109">
        <f t="shared" si="3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58">
        <v>30</v>
      </c>
      <c r="B37" s="152" t="s">
        <v>954</v>
      </c>
      <c r="C37" s="153" t="s">
        <v>610</v>
      </c>
      <c r="D37" s="152" t="s">
        <v>506</v>
      </c>
      <c r="E37" s="152" t="s">
        <v>1090</v>
      </c>
      <c r="F37" s="234" t="s">
        <v>224</v>
      </c>
      <c r="G37" s="121"/>
      <c r="H37" s="258">
        <v>3.15</v>
      </c>
      <c r="I37" s="102"/>
      <c r="J37" s="102"/>
      <c r="K37" s="102"/>
      <c r="L37" s="102"/>
      <c r="M37" s="102"/>
      <c r="N37" s="102"/>
      <c r="O37" s="102"/>
      <c r="P37" s="102"/>
      <c r="Q37" s="102"/>
      <c r="R37" s="122" t="s">
        <v>1148</v>
      </c>
      <c r="S37" s="107">
        <f t="shared" si="0"/>
        <v>0</v>
      </c>
      <c r="T37" s="108">
        <v>0</v>
      </c>
      <c r="U37" s="108">
        <f t="shared" si="2"/>
        <v>0</v>
      </c>
      <c r="V37" s="109">
        <f t="shared" si="3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s="217" customFormat="1" x14ac:dyDescent="0.25">
      <c r="A38" s="158">
        <v>31</v>
      </c>
      <c r="B38" s="155" t="s">
        <v>955</v>
      </c>
      <c r="C38" s="153" t="s">
        <v>611</v>
      </c>
      <c r="D38" s="155" t="s">
        <v>528</v>
      </c>
      <c r="E38" s="155" t="s">
        <v>1143</v>
      </c>
      <c r="F38" s="163" t="s">
        <v>219</v>
      </c>
      <c r="G38" s="121" t="s">
        <v>2</v>
      </c>
      <c r="H38" s="257">
        <v>253.41</v>
      </c>
      <c r="I38" s="151"/>
      <c r="J38" s="151">
        <v>1</v>
      </c>
      <c r="K38" s="151"/>
      <c r="L38" s="151"/>
      <c r="M38" s="151">
        <v>1</v>
      </c>
      <c r="N38" s="151">
        <v>1</v>
      </c>
      <c r="O38" s="151"/>
      <c r="P38" s="151">
        <v>1</v>
      </c>
      <c r="Q38" s="151"/>
      <c r="R38" s="213">
        <f>IFERROR(VLOOKUP(G38,'Úklid kategorie'!$E$5:$F$11,2,FALSE),"Není kategorie")</f>
        <v>0</v>
      </c>
      <c r="S38" s="220">
        <f t="shared" si="0"/>
        <v>6718.3721319999995</v>
      </c>
      <c r="T38" s="108">
        <f t="shared" si="1"/>
        <v>0</v>
      </c>
      <c r="U38" s="108">
        <f t="shared" si="2"/>
        <v>0</v>
      </c>
      <c r="V38" s="109">
        <f t="shared" si="3"/>
        <v>0</v>
      </c>
      <c r="AH38" s="216"/>
      <c r="AI38" s="216"/>
      <c r="AJ38" s="216"/>
      <c r="AQ38" s="216"/>
      <c r="AR38" s="216"/>
      <c r="AS38" s="216"/>
      <c r="BA38" s="216"/>
      <c r="BB38" s="216"/>
      <c r="BC38" s="216"/>
    </row>
    <row r="39" spans="1:55" x14ac:dyDescent="0.25">
      <c r="A39" s="158">
        <v>32</v>
      </c>
      <c r="B39" s="152" t="s">
        <v>956</v>
      </c>
      <c r="C39" s="153" t="s">
        <v>611</v>
      </c>
      <c r="D39" s="152" t="s">
        <v>529</v>
      </c>
      <c r="E39" s="152" t="s">
        <v>208</v>
      </c>
      <c r="F39" s="163" t="s">
        <v>219</v>
      </c>
      <c r="G39" s="121" t="s">
        <v>3</v>
      </c>
      <c r="H39" s="258">
        <v>24.39</v>
      </c>
      <c r="I39" s="103"/>
      <c r="J39" s="102">
        <v>1</v>
      </c>
      <c r="K39" s="102"/>
      <c r="L39" s="102"/>
      <c r="M39" s="102">
        <v>1</v>
      </c>
      <c r="N39" s="102">
        <v>1</v>
      </c>
      <c r="O39" s="102"/>
      <c r="P39" s="102">
        <v>1</v>
      </c>
      <c r="Q39" s="103"/>
      <c r="R39" s="122">
        <f>IFERROR(VLOOKUP(G39,'Úklid kategorie'!$E$5:$F$11,2,FALSE),"Není kategorie")</f>
        <v>0</v>
      </c>
      <c r="S39" s="107">
        <f t="shared" si="0"/>
        <v>646.62442800000008</v>
      </c>
      <c r="T39" s="108">
        <f t="shared" si="1"/>
        <v>0</v>
      </c>
      <c r="U39" s="108">
        <f t="shared" si="2"/>
        <v>0</v>
      </c>
      <c r="V39" s="109">
        <f t="shared" si="3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58">
        <v>33</v>
      </c>
      <c r="B40" s="155" t="s">
        <v>957</v>
      </c>
      <c r="C40" s="153" t="s">
        <v>611</v>
      </c>
      <c r="D40" s="155" t="s">
        <v>530</v>
      </c>
      <c r="E40" s="155" t="s">
        <v>208</v>
      </c>
      <c r="F40" s="163" t="s">
        <v>219</v>
      </c>
      <c r="G40" s="121" t="s">
        <v>3</v>
      </c>
      <c r="H40" s="257">
        <v>24.13</v>
      </c>
      <c r="I40" s="103"/>
      <c r="J40" s="102">
        <v>1</v>
      </c>
      <c r="K40" s="102"/>
      <c r="L40" s="102"/>
      <c r="M40" s="102">
        <v>1</v>
      </c>
      <c r="N40" s="102">
        <v>1</v>
      </c>
      <c r="O40" s="102"/>
      <c r="P40" s="102">
        <v>1</v>
      </c>
      <c r="Q40" s="103"/>
      <c r="R40" s="122">
        <f>IFERROR(VLOOKUP(G40,'Úklid kategorie'!$E$5:$F$11,2,FALSE),"Není kategorie")</f>
        <v>0</v>
      </c>
      <c r="S40" s="107">
        <f t="shared" si="0"/>
        <v>639.73134266666659</v>
      </c>
      <c r="T40" s="108">
        <f t="shared" si="1"/>
        <v>0</v>
      </c>
      <c r="U40" s="108">
        <f t="shared" si="2"/>
        <v>0</v>
      </c>
      <c r="V40" s="109">
        <f t="shared" si="3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58">
        <v>34</v>
      </c>
      <c r="B41" s="152" t="s">
        <v>958</v>
      </c>
      <c r="C41" s="153" t="s">
        <v>611</v>
      </c>
      <c r="D41" s="152" t="s">
        <v>531</v>
      </c>
      <c r="E41" s="152" t="s">
        <v>205</v>
      </c>
      <c r="F41" s="163" t="s">
        <v>219</v>
      </c>
      <c r="G41" s="121"/>
      <c r="H41" s="258">
        <v>5.42</v>
      </c>
      <c r="I41" s="103"/>
      <c r="J41" s="102"/>
      <c r="K41" s="102"/>
      <c r="L41" s="102"/>
      <c r="M41" s="102"/>
      <c r="N41" s="102"/>
      <c r="O41" s="102"/>
      <c r="P41" s="102"/>
      <c r="Q41" s="103"/>
      <c r="R41" s="122" t="s">
        <v>1145</v>
      </c>
      <c r="S41" s="107">
        <f t="shared" si="0"/>
        <v>0</v>
      </c>
      <c r="T41" s="108">
        <v>0</v>
      </c>
      <c r="U41" s="108">
        <f t="shared" si="2"/>
        <v>0</v>
      </c>
      <c r="V41" s="109">
        <f t="shared" si="3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58">
        <v>35</v>
      </c>
      <c r="B42" s="155" t="s">
        <v>959</v>
      </c>
      <c r="C42" s="153" t="s">
        <v>611</v>
      </c>
      <c r="D42" s="155" t="s">
        <v>532</v>
      </c>
      <c r="E42" s="155" t="s">
        <v>1090</v>
      </c>
      <c r="F42" s="234" t="s">
        <v>224</v>
      </c>
      <c r="G42" s="121"/>
      <c r="H42" s="257">
        <v>3.15</v>
      </c>
      <c r="I42" s="103"/>
      <c r="J42" s="102"/>
      <c r="K42" s="102"/>
      <c r="L42" s="102"/>
      <c r="M42" s="102"/>
      <c r="N42" s="102"/>
      <c r="O42" s="102"/>
      <c r="P42" s="102"/>
      <c r="Q42" s="102"/>
      <c r="R42" s="122" t="s">
        <v>1148</v>
      </c>
      <c r="S42" s="107">
        <f t="shared" si="0"/>
        <v>0</v>
      </c>
      <c r="T42" s="108">
        <v>0</v>
      </c>
      <c r="U42" s="108">
        <f t="shared" si="2"/>
        <v>0</v>
      </c>
      <c r="V42" s="109">
        <f t="shared" si="3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58">
        <v>36</v>
      </c>
      <c r="B43" s="152" t="s">
        <v>960</v>
      </c>
      <c r="C43" s="153" t="s">
        <v>611</v>
      </c>
      <c r="D43" s="152" t="s">
        <v>533</v>
      </c>
      <c r="E43" s="152" t="s">
        <v>1090</v>
      </c>
      <c r="F43" s="234" t="s">
        <v>224</v>
      </c>
      <c r="G43" s="121"/>
      <c r="H43" s="258">
        <v>3.15</v>
      </c>
      <c r="I43" s="103"/>
      <c r="J43" s="102"/>
      <c r="K43" s="102"/>
      <c r="L43" s="102"/>
      <c r="M43" s="102"/>
      <c r="N43" s="102"/>
      <c r="O43" s="102"/>
      <c r="P43" s="102"/>
      <c r="Q43" s="102"/>
      <c r="R43" s="122" t="s">
        <v>1148</v>
      </c>
      <c r="S43" s="107">
        <f t="shared" si="0"/>
        <v>0</v>
      </c>
      <c r="T43" s="108">
        <v>0</v>
      </c>
      <c r="U43" s="108">
        <f t="shared" si="2"/>
        <v>0</v>
      </c>
      <c r="V43" s="109">
        <f t="shared" si="3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58">
        <v>37</v>
      </c>
      <c r="B44" s="155" t="s">
        <v>961</v>
      </c>
      <c r="C44" s="153" t="s">
        <v>611</v>
      </c>
      <c r="D44" s="155" t="s">
        <v>534</v>
      </c>
      <c r="E44" s="155" t="s">
        <v>1090</v>
      </c>
      <c r="F44" s="234" t="s">
        <v>224</v>
      </c>
      <c r="G44" s="121"/>
      <c r="H44" s="257">
        <v>3.15</v>
      </c>
      <c r="I44" s="103"/>
      <c r="J44" s="102"/>
      <c r="K44" s="102"/>
      <c r="L44" s="102"/>
      <c r="M44" s="102"/>
      <c r="N44" s="102"/>
      <c r="O44" s="102"/>
      <c r="P44" s="102"/>
      <c r="Q44" s="102"/>
      <c r="R44" s="122" t="s">
        <v>1148</v>
      </c>
      <c r="S44" s="107">
        <f t="shared" si="0"/>
        <v>0</v>
      </c>
      <c r="T44" s="108">
        <v>0</v>
      </c>
      <c r="U44" s="108">
        <f t="shared" si="2"/>
        <v>0</v>
      </c>
      <c r="V44" s="109">
        <f t="shared" si="3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58">
        <v>38</v>
      </c>
      <c r="B45" s="152" t="s">
        <v>962</v>
      </c>
      <c r="C45" s="153" t="s">
        <v>611</v>
      </c>
      <c r="D45" s="152" t="s">
        <v>535</v>
      </c>
      <c r="E45" s="152" t="s">
        <v>1090</v>
      </c>
      <c r="F45" s="234" t="s">
        <v>224</v>
      </c>
      <c r="G45" s="121"/>
      <c r="H45" s="258">
        <v>3.15</v>
      </c>
      <c r="I45" s="103"/>
      <c r="J45" s="102"/>
      <c r="K45" s="102"/>
      <c r="L45" s="102"/>
      <c r="M45" s="102"/>
      <c r="N45" s="102"/>
      <c r="O45" s="102"/>
      <c r="P45" s="102"/>
      <c r="Q45" s="103"/>
      <c r="R45" s="122" t="s">
        <v>1148</v>
      </c>
      <c r="S45" s="107">
        <f t="shared" si="0"/>
        <v>0</v>
      </c>
      <c r="T45" s="108">
        <v>0</v>
      </c>
      <c r="U45" s="108">
        <f t="shared" si="2"/>
        <v>0</v>
      </c>
      <c r="V45" s="109">
        <f t="shared" si="3"/>
        <v>0</v>
      </c>
      <c r="W45" s="2"/>
      <c r="AQ45" s="2"/>
      <c r="AR45" s="2"/>
      <c r="AS45" s="2"/>
      <c r="BA45" s="2"/>
      <c r="BB45" s="2"/>
      <c r="BC45" s="2"/>
    </row>
    <row r="46" spans="1:55" x14ac:dyDescent="0.25">
      <c r="A46" s="158">
        <v>39</v>
      </c>
      <c r="B46" s="155" t="s">
        <v>963</v>
      </c>
      <c r="C46" s="153" t="s">
        <v>612</v>
      </c>
      <c r="D46" s="155" t="s">
        <v>556</v>
      </c>
      <c r="E46" s="155" t="s">
        <v>211</v>
      </c>
      <c r="F46" s="163" t="s">
        <v>219</v>
      </c>
      <c r="G46" s="121" t="s">
        <v>2</v>
      </c>
      <c r="H46" s="257">
        <v>91.93</v>
      </c>
      <c r="I46" s="103"/>
      <c r="J46" s="102">
        <v>1</v>
      </c>
      <c r="K46" s="102"/>
      <c r="L46" s="102"/>
      <c r="M46" s="102">
        <v>1</v>
      </c>
      <c r="N46" s="102">
        <v>1</v>
      </c>
      <c r="O46" s="102">
        <v>1</v>
      </c>
      <c r="P46" s="102">
        <v>1</v>
      </c>
      <c r="Q46" s="103"/>
      <c r="R46" s="122">
        <f>IFERROR(VLOOKUP(G46,'Úklid kategorie'!$E$5:$F$11,2,FALSE),"Není kategorie")</f>
        <v>0</v>
      </c>
      <c r="S46" s="107">
        <f t="shared" si="0"/>
        <v>2467.8792360000002</v>
      </c>
      <c r="T46" s="108">
        <f t="shared" si="1"/>
        <v>0</v>
      </c>
      <c r="U46" s="108">
        <f t="shared" si="2"/>
        <v>0</v>
      </c>
      <c r="V46" s="109">
        <f t="shared" si="3"/>
        <v>0</v>
      </c>
      <c r="W46" s="2"/>
      <c r="AQ46" s="2"/>
      <c r="AR46" s="2"/>
      <c r="AS46" s="2"/>
      <c r="BA46" s="2"/>
      <c r="BB46" s="2"/>
      <c r="BC46" s="2"/>
    </row>
    <row r="47" spans="1:55" x14ac:dyDescent="0.25">
      <c r="A47" s="158">
        <v>40</v>
      </c>
      <c r="B47" s="152" t="s">
        <v>964</v>
      </c>
      <c r="C47" s="153" t="s">
        <v>612</v>
      </c>
      <c r="D47" s="152" t="s">
        <v>557</v>
      </c>
      <c r="E47" s="152" t="s">
        <v>1090</v>
      </c>
      <c r="F47" s="234" t="s">
        <v>224</v>
      </c>
      <c r="G47" s="121"/>
      <c r="H47" s="258">
        <v>3.15</v>
      </c>
      <c r="I47" s="103"/>
      <c r="J47" s="102"/>
      <c r="K47" s="102"/>
      <c r="L47" s="102"/>
      <c r="M47" s="102"/>
      <c r="N47" s="102"/>
      <c r="O47" s="102"/>
      <c r="P47" s="102"/>
      <c r="Q47" s="103"/>
      <c r="R47" s="122" t="s">
        <v>1148</v>
      </c>
      <c r="S47" s="107">
        <f t="shared" si="0"/>
        <v>0</v>
      </c>
      <c r="T47" s="108">
        <v>0</v>
      </c>
      <c r="U47" s="108">
        <f t="shared" si="2"/>
        <v>0</v>
      </c>
      <c r="V47" s="109">
        <f t="shared" si="3"/>
        <v>0</v>
      </c>
      <c r="W47" s="2"/>
      <c r="AH47" s="2"/>
      <c r="AI47" s="2"/>
      <c r="AJ47" s="2"/>
      <c r="AQ47" s="2"/>
      <c r="AR47" s="2"/>
      <c r="AS47" s="2"/>
      <c r="BA47" s="2"/>
      <c r="BB47" s="2"/>
      <c r="BC47" s="2"/>
    </row>
    <row r="48" spans="1:55" x14ac:dyDescent="0.25">
      <c r="A48" s="158">
        <v>41</v>
      </c>
      <c r="B48" s="155" t="s">
        <v>965</v>
      </c>
      <c r="C48" s="153" t="s">
        <v>612</v>
      </c>
      <c r="D48" s="155" t="s">
        <v>558</v>
      </c>
      <c r="E48" s="155" t="s">
        <v>1090</v>
      </c>
      <c r="F48" s="234" t="s">
        <v>224</v>
      </c>
      <c r="G48" s="121"/>
      <c r="H48" s="257">
        <v>3.15</v>
      </c>
      <c r="I48" s="102"/>
      <c r="J48" s="102"/>
      <c r="K48" s="102"/>
      <c r="L48" s="102"/>
      <c r="M48" s="102"/>
      <c r="N48" s="102"/>
      <c r="O48" s="102"/>
      <c r="P48" s="102"/>
      <c r="Q48" s="102"/>
      <c r="R48" s="122" t="s">
        <v>1148</v>
      </c>
      <c r="S48" s="107">
        <f t="shared" si="0"/>
        <v>0</v>
      </c>
      <c r="T48" s="108">
        <v>0</v>
      </c>
      <c r="U48" s="108">
        <f t="shared" si="2"/>
        <v>0</v>
      </c>
      <c r="V48" s="109">
        <f t="shared" si="3"/>
        <v>0</v>
      </c>
      <c r="W48" s="2"/>
      <c r="AH48" s="2"/>
      <c r="AI48" s="2"/>
      <c r="AJ48" s="2"/>
      <c r="AQ48" s="2"/>
      <c r="AR48" s="2"/>
      <c r="AS48" s="2"/>
      <c r="BA48" s="2"/>
      <c r="BB48" s="2"/>
      <c r="BC48" s="2"/>
    </row>
    <row r="49" spans="1:55" s="91" customFormat="1" x14ac:dyDescent="0.25">
      <c r="A49" s="158">
        <v>42</v>
      </c>
      <c r="B49" s="152" t="s">
        <v>966</v>
      </c>
      <c r="C49" s="153" t="s">
        <v>612</v>
      </c>
      <c r="D49" s="152" t="s">
        <v>559</v>
      </c>
      <c r="E49" s="152" t="s">
        <v>1090</v>
      </c>
      <c r="F49" s="234" t="s">
        <v>224</v>
      </c>
      <c r="G49" s="121"/>
      <c r="H49" s="258">
        <v>3.15</v>
      </c>
      <c r="I49" s="90"/>
      <c r="J49" s="102"/>
      <c r="K49" s="102"/>
      <c r="L49" s="102"/>
      <c r="M49" s="102"/>
      <c r="N49" s="102"/>
      <c r="O49" s="102"/>
      <c r="P49" s="102"/>
      <c r="Q49" s="90"/>
      <c r="R49" s="122" t="s">
        <v>1148</v>
      </c>
      <c r="S49" s="107">
        <f t="shared" si="0"/>
        <v>0</v>
      </c>
      <c r="T49" s="108">
        <v>0</v>
      </c>
      <c r="U49" s="108">
        <f t="shared" si="2"/>
        <v>0</v>
      </c>
      <c r="V49" s="109">
        <f t="shared" si="3"/>
        <v>0</v>
      </c>
      <c r="W49" s="92"/>
      <c r="AH49" s="92"/>
      <c r="AI49" s="92"/>
      <c r="AJ49" s="92"/>
      <c r="AP49" s="92"/>
      <c r="AQ49" s="92"/>
      <c r="AR49" s="92"/>
      <c r="AS49" s="92"/>
      <c r="BA49" s="92"/>
      <c r="BB49" s="92"/>
      <c r="BC49" s="92"/>
    </row>
    <row r="50" spans="1:55" x14ac:dyDescent="0.25">
      <c r="A50" s="158">
        <v>43</v>
      </c>
      <c r="B50" s="155" t="s">
        <v>967</v>
      </c>
      <c r="C50" s="153" t="s">
        <v>612</v>
      </c>
      <c r="D50" s="155" t="s">
        <v>560</v>
      </c>
      <c r="E50" s="155" t="s">
        <v>1090</v>
      </c>
      <c r="F50" s="234" t="s">
        <v>224</v>
      </c>
      <c r="G50" s="121"/>
      <c r="H50" s="257">
        <v>3.15</v>
      </c>
      <c r="I50" s="102"/>
      <c r="J50" s="102"/>
      <c r="K50" s="102"/>
      <c r="L50" s="102"/>
      <c r="M50" s="102"/>
      <c r="N50" s="102"/>
      <c r="O50" s="102"/>
      <c r="P50" s="102"/>
      <c r="Q50" s="102"/>
      <c r="R50" s="122" t="s">
        <v>1148</v>
      </c>
      <c r="S50" s="107">
        <f t="shared" si="0"/>
        <v>0</v>
      </c>
      <c r="T50" s="108">
        <v>0</v>
      </c>
      <c r="U50" s="108">
        <f t="shared" si="2"/>
        <v>0</v>
      </c>
      <c r="V50" s="109">
        <f t="shared" si="3"/>
        <v>0</v>
      </c>
      <c r="W50" s="2"/>
      <c r="AH50" s="2"/>
      <c r="AI50" s="2"/>
      <c r="AJ50" s="2"/>
      <c r="AP50" s="2"/>
      <c r="AQ50" s="2"/>
      <c r="AR50" s="2"/>
      <c r="AS50" s="2"/>
      <c r="BA50" s="2"/>
      <c r="BB50" s="2"/>
      <c r="BC50" s="2"/>
    </row>
    <row r="51" spans="1:55" x14ac:dyDescent="0.25">
      <c r="A51" s="158">
        <v>44</v>
      </c>
      <c r="B51" s="152" t="s">
        <v>968</v>
      </c>
      <c r="C51" s="153" t="s">
        <v>613</v>
      </c>
      <c r="D51" s="152" t="s">
        <v>584</v>
      </c>
      <c r="E51" s="152" t="s">
        <v>211</v>
      </c>
      <c r="F51" s="163" t="s">
        <v>219</v>
      </c>
      <c r="G51" s="121" t="s">
        <v>2</v>
      </c>
      <c r="H51" s="258">
        <v>91.93</v>
      </c>
      <c r="I51" s="103"/>
      <c r="J51" s="102">
        <v>1</v>
      </c>
      <c r="K51" s="102"/>
      <c r="L51" s="102"/>
      <c r="M51" s="102">
        <v>1</v>
      </c>
      <c r="N51" s="102">
        <v>1</v>
      </c>
      <c r="O51" s="102">
        <v>1</v>
      </c>
      <c r="P51" s="102">
        <v>1</v>
      </c>
      <c r="Q51" s="103"/>
      <c r="R51" s="122">
        <f>IFERROR(VLOOKUP(G51,'Úklid kategorie'!$E$5:$F$11,2,FALSE),"Není kategorie")</f>
        <v>0</v>
      </c>
      <c r="S51" s="107">
        <f t="shared" si="0"/>
        <v>2467.8792360000002</v>
      </c>
      <c r="T51" s="108">
        <f t="shared" si="1"/>
        <v>0</v>
      </c>
      <c r="U51" s="108">
        <f t="shared" si="2"/>
        <v>0</v>
      </c>
      <c r="V51" s="109">
        <f t="shared" si="3"/>
        <v>0</v>
      </c>
      <c r="W51" s="2"/>
      <c r="AH51" s="2"/>
      <c r="AI51" s="2"/>
      <c r="AJ51" s="2"/>
      <c r="AQ51" s="2"/>
      <c r="AR51" s="2"/>
      <c r="AS51" s="2"/>
      <c r="BA51" s="2"/>
      <c r="BB51" s="2"/>
      <c r="BC51" s="2"/>
    </row>
    <row r="52" spans="1:55" x14ac:dyDescent="0.25">
      <c r="A52" s="158">
        <v>45</v>
      </c>
      <c r="B52" s="155" t="s">
        <v>969</v>
      </c>
      <c r="C52" s="153" t="s">
        <v>613</v>
      </c>
      <c r="D52" s="155" t="s">
        <v>585</v>
      </c>
      <c r="E52" s="155" t="s">
        <v>1090</v>
      </c>
      <c r="F52" s="234" t="s">
        <v>224</v>
      </c>
      <c r="G52" s="121"/>
      <c r="H52" s="257">
        <v>3.15</v>
      </c>
      <c r="I52" s="103"/>
      <c r="J52" s="102"/>
      <c r="K52" s="102"/>
      <c r="L52" s="102"/>
      <c r="M52" s="102"/>
      <c r="N52" s="102"/>
      <c r="O52" s="102"/>
      <c r="P52" s="102"/>
      <c r="Q52" s="102"/>
      <c r="R52" s="122" t="s">
        <v>1148</v>
      </c>
      <c r="S52" s="107">
        <f t="shared" si="0"/>
        <v>0</v>
      </c>
      <c r="T52" s="108">
        <v>0</v>
      </c>
      <c r="U52" s="108">
        <f t="shared" si="2"/>
        <v>0</v>
      </c>
      <c r="V52" s="109">
        <f t="shared" si="3"/>
        <v>0</v>
      </c>
      <c r="W52" s="2"/>
      <c r="AH52" s="2"/>
      <c r="AI52" s="2"/>
      <c r="AJ52" s="2"/>
      <c r="AQ52" s="2"/>
      <c r="AR52" s="2"/>
      <c r="AS52" s="2"/>
      <c r="BA52" s="2"/>
      <c r="BB52" s="2"/>
      <c r="BC52" s="2"/>
    </row>
    <row r="53" spans="1:55" x14ac:dyDescent="0.25">
      <c r="A53" s="158">
        <v>46</v>
      </c>
      <c r="B53" s="152" t="s">
        <v>970</v>
      </c>
      <c r="C53" s="153" t="s">
        <v>613</v>
      </c>
      <c r="D53" s="152" t="s">
        <v>586</v>
      </c>
      <c r="E53" s="152" t="s">
        <v>1090</v>
      </c>
      <c r="F53" s="234" t="s">
        <v>224</v>
      </c>
      <c r="G53" s="121"/>
      <c r="H53" s="258">
        <v>3.15</v>
      </c>
      <c r="I53" s="103"/>
      <c r="J53" s="102"/>
      <c r="K53" s="102"/>
      <c r="L53" s="102"/>
      <c r="M53" s="102"/>
      <c r="N53" s="102"/>
      <c r="O53" s="102"/>
      <c r="P53" s="102"/>
      <c r="Q53" s="90"/>
      <c r="R53" s="122" t="s">
        <v>1148</v>
      </c>
      <c r="S53" s="107">
        <f t="shared" si="0"/>
        <v>0</v>
      </c>
      <c r="T53" s="108">
        <v>0</v>
      </c>
      <c r="U53" s="108">
        <f t="shared" si="2"/>
        <v>0</v>
      </c>
      <c r="V53" s="109">
        <f t="shared" si="3"/>
        <v>0</v>
      </c>
      <c r="W53" s="2"/>
      <c r="AH53" s="2"/>
      <c r="AI53" s="2"/>
      <c r="AJ53" s="2"/>
      <c r="AP53" s="2"/>
      <c r="AQ53" s="2"/>
      <c r="AR53" s="2"/>
      <c r="AS53" s="2"/>
      <c r="BA53" s="2"/>
      <c r="BB53" s="2"/>
      <c r="BC53" s="2"/>
    </row>
    <row r="54" spans="1:55" x14ac:dyDescent="0.25">
      <c r="A54" s="158">
        <v>47</v>
      </c>
      <c r="B54" s="155" t="s">
        <v>971</v>
      </c>
      <c r="C54" s="153" t="s">
        <v>613</v>
      </c>
      <c r="D54" s="155" t="s">
        <v>587</v>
      </c>
      <c r="E54" s="155" t="s">
        <v>1090</v>
      </c>
      <c r="F54" s="234" t="s">
        <v>224</v>
      </c>
      <c r="G54" s="121"/>
      <c r="H54" s="257">
        <v>3.15</v>
      </c>
      <c r="I54" s="103"/>
      <c r="J54" s="102"/>
      <c r="K54" s="102"/>
      <c r="L54" s="102"/>
      <c r="M54" s="102"/>
      <c r="N54" s="102"/>
      <c r="O54" s="102"/>
      <c r="P54" s="102"/>
      <c r="Q54" s="103"/>
      <c r="R54" s="122" t="s">
        <v>1148</v>
      </c>
      <c r="S54" s="107">
        <f t="shared" si="0"/>
        <v>0</v>
      </c>
      <c r="T54" s="108">
        <v>0</v>
      </c>
      <c r="U54" s="108">
        <f t="shared" si="2"/>
        <v>0</v>
      </c>
      <c r="V54" s="109">
        <f t="shared" si="3"/>
        <v>0</v>
      </c>
      <c r="W54" s="2"/>
      <c r="AH54" s="2"/>
      <c r="AI54" s="2"/>
      <c r="AJ54" s="2"/>
      <c r="AP54" s="2"/>
      <c r="AQ54" s="2"/>
      <c r="AR54" s="2"/>
      <c r="AS54" s="2"/>
      <c r="BA54" s="2"/>
      <c r="BB54" s="2"/>
      <c r="BC54" s="2"/>
    </row>
    <row r="55" spans="1:55" x14ac:dyDescent="0.25">
      <c r="A55" s="158">
        <v>48</v>
      </c>
      <c r="B55" s="152" t="s">
        <v>972</v>
      </c>
      <c r="C55" s="153" t="s">
        <v>613</v>
      </c>
      <c r="D55" s="152" t="s">
        <v>588</v>
      </c>
      <c r="E55" s="152" t="s">
        <v>1090</v>
      </c>
      <c r="F55" s="234" t="s">
        <v>224</v>
      </c>
      <c r="G55" s="121"/>
      <c r="H55" s="258">
        <v>3.15</v>
      </c>
      <c r="I55" s="103"/>
      <c r="J55" s="102"/>
      <c r="K55" s="102"/>
      <c r="L55" s="102"/>
      <c r="M55" s="102"/>
      <c r="N55" s="102"/>
      <c r="O55" s="102"/>
      <c r="P55" s="102"/>
      <c r="Q55" s="102"/>
      <c r="R55" s="122" t="s">
        <v>1148</v>
      </c>
      <c r="S55" s="107">
        <f t="shared" si="0"/>
        <v>0</v>
      </c>
      <c r="T55" s="108">
        <v>0</v>
      </c>
      <c r="U55" s="108">
        <f t="shared" si="2"/>
        <v>0</v>
      </c>
      <c r="V55" s="109">
        <f t="shared" si="3"/>
        <v>0</v>
      </c>
      <c r="W55" s="2"/>
      <c r="AH55" s="2"/>
      <c r="AI55" s="2"/>
      <c r="AJ55" s="2"/>
      <c r="AQ55" s="2"/>
      <c r="AR55" s="2"/>
      <c r="AS55" s="2"/>
      <c r="BA55" s="2"/>
      <c r="BB55" s="2"/>
      <c r="BC55" s="2"/>
    </row>
    <row r="56" spans="1:55" x14ac:dyDescent="0.25">
      <c r="A56" s="158">
        <v>49</v>
      </c>
      <c r="B56" s="155" t="s">
        <v>973</v>
      </c>
      <c r="C56" s="153" t="s">
        <v>614</v>
      </c>
      <c r="D56" s="155" t="s">
        <v>978</v>
      </c>
      <c r="E56" s="155" t="s">
        <v>211</v>
      </c>
      <c r="F56" s="163" t="s">
        <v>219</v>
      </c>
      <c r="G56" s="121" t="s">
        <v>2</v>
      </c>
      <c r="H56" s="257">
        <v>90.59</v>
      </c>
      <c r="I56" s="103"/>
      <c r="J56" s="102">
        <v>1</v>
      </c>
      <c r="K56" s="102"/>
      <c r="L56" s="102"/>
      <c r="M56" s="102">
        <v>1</v>
      </c>
      <c r="N56" s="102">
        <v>1</v>
      </c>
      <c r="O56" s="102">
        <v>1</v>
      </c>
      <c r="P56" s="102">
        <v>1</v>
      </c>
      <c r="Q56" s="93"/>
      <c r="R56" s="122">
        <f>IFERROR(VLOOKUP(G56,'Úklid kategorie'!$E$5:$F$11,2,FALSE),"Není kategorie")</f>
        <v>0</v>
      </c>
      <c r="S56" s="107">
        <f t="shared" si="0"/>
        <v>2431.9066680000005</v>
      </c>
      <c r="T56" s="108">
        <f t="shared" si="1"/>
        <v>0</v>
      </c>
      <c r="U56" s="108">
        <f t="shared" si="2"/>
        <v>0</v>
      </c>
      <c r="V56" s="109">
        <f t="shared" si="3"/>
        <v>0</v>
      </c>
      <c r="W56" s="2"/>
      <c r="AH56" s="2"/>
      <c r="AI56" s="2"/>
      <c r="AJ56" s="2"/>
      <c r="AQ56" s="2"/>
      <c r="AR56" s="2"/>
      <c r="AS56" s="2"/>
      <c r="BA56" s="2"/>
      <c r="BB56" s="2"/>
      <c r="BC56" s="2"/>
    </row>
    <row r="57" spans="1:55" x14ac:dyDescent="0.25">
      <c r="A57" s="158">
        <v>50</v>
      </c>
      <c r="B57" s="152" t="s">
        <v>974</v>
      </c>
      <c r="C57" s="153" t="s">
        <v>614</v>
      </c>
      <c r="D57" s="152" t="s">
        <v>979</v>
      </c>
      <c r="E57" s="152" t="s">
        <v>205</v>
      </c>
      <c r="F57" s="163" t="s">
        <v>219</v>
      </c>
      <c r="G57" s="121"/>
      <c r="H57" s="258">
        <v>4.47</v>
      </c>
      <c r="I57" s="103"/>
      <c r="J57" s="102"/>
      <c r="K57" s="102"/>
      <c r="L57" s="102"/>
      <c r="M57" s="102"/>
      <c r="N57" s="102"/>
      <c r="O57" s="102"/>
      <c r="P57" s="102"/>
      <c r="Q57" s="102"/>
      <c r="R57" s="122" t="s">
        <v>1145</v>
      </c>
      <c r="S57" s="107">
        <f t="shared" si="0"/>
        <v>0</v>
      </c>
      <c r="T57" s="108">
        <v>0</v>
      </c>
      <c r="U57" s="108">
        <f t="shared" si="2"/>
        <v>0</v>
      </c>
      <c r="V57" s="109">
        <f t="shared" si="3"/>
        <v>0</v>
      </c>
      <c r="W57" s="2"/>
      <c r="AQ57" s="2"/>
      <c r="AR57" s="2"/>
      <c r="AS57" s="2"/>
      <c r="BA57" s="2"/>
      <c r="BB57" s="2"/>
      <c r="BC57" s="2"/>
    </row>
    <row r="58" spans="1:55" x14ac:dyDescent="0.25">
      <c r="A58" s="158">
        <v>51</v>
      </c>
      <c r="B58" s="155" t="s">
        <v>975</v>
      </c>
      <c r="C58" s="153" t="s">
        <v>614</v>
      </c>
      <c r="D58" s="155" t="s">
        <v>980</v>
      </c>
      <c r="E58" s="155" t="s">
        <v>205</v>
      </c>
      <c r="F58" s="163" t="s">
        <v>219</v>
      </c>
      <c r="G58" s="121"/>
      <c r="H58" s="257">
        <v>4.47</v>
      </c>
      <c r="I58" s="103"/>
      <c r="J58" s="102"/>
      <c r="K58" s="102"/>
      <c r="L58" s="102"/>
      <c r="M58" s="102"/>
      <c r="N58" s="102"/>
      <c r="O58" s="102"/>
      <c r="P58" s="102"/>
      <c r="Q58" s="104"/>
      <c r="R58" s="122" t="s">
        <v>1145</v>
      </c>
      <c r="S58" s="107">
        <f t="shared" si="0"/>
        <v>0</v>
      </c>
      <c r="T58" s="108">
        <v>0</v>
      </c>
      <c r="U58" s="108">
        <f t="shared" si="2"/>
        <v>0</v>
      </c>
      <c r="V58" s="109">
        <f t="shared" si="3"/>
        <v>0</v>
      </c>
      <c r="W58" s="2"/>
      <c r="AQ58" s="2"/>
      <c r="AR58" s="2"/>
      <c r="AS58" s="2"/>
      <c r="BA58" s="2"/>
      <c r="BB58" s="2"/>
      <c r="BC58" s="2"/>
    </row>
    <row r="59" spans="1:55" x14ac:dyDescent="0.25">
      <c r="A59" s="158">
        <v>52</v>
      </c>
      <c r="B59" s="152" t="s">
        <v>976</v>
      </c>
      <c r="C59" s="153" t="s">
        <v>614</v>
      </c>
      <c r="D59" s="152" t="s">
        <v>981</v>
      </c>
      <c r="E59" s="152" t="s">
        <v>1090</v>
      </c>
      <c r="F59" s="234" t="s">
        <v>224</v>
      </c>
      <c r="G59" s="121"/>
      <c r="H59" s="258">
        <v>3.15</v>
      </c>
      <c r="I59" s="103"/>
      <c r="J59" s="102"/>
      <c r="K59" s="102"/>
      <c r="L59" s="102"/>
      <c r="M59" s="102"/>
      <c r="N59" s="102"/>
      <c r="O59" s="102"/>
      <c r="P59" s="102"/>
      <c r="Q59" s="90"/>
      <c r="R59" s="122" t="s">
        <v>1148</v>
      </c>
      <c r="S59" s="107">
        <f t="shared" si="0"/>
        <v>0</v>
      </c>
      <c r="T59" s="108">
        <v>0</v>
      </c>
      <c r="U59" s="108">
        <f t="shared" si="2"/>
        <v>0</v>
      </c>
      <c r="V59" s="109">
        <f t="shared" si="3"/>
        <v>0</v>
      </c>
      <c r="W59" s="2"/>
      <c r="AQ59" s="2"/>
      <c r="AR59" s="2"/>
      <c r="AS59" s="2"/>
      <c r="BA59" s="2"/>
      <c r="BB59" s="2"/>
      <c r="BC59" s="2"/>
    </row>
    <row r="60" spans="1:55" ht="15.75" thickBot="1" x14ac:dyDescent="0.3">
      <c r="A60" s="158">
        <v>53</v>
      </c>
      <c r="B60" s="155" t="s">
        <v>977</v>
      </c>
      <c r="C60" s="153" t="s">
        <v>614</v>
      </c>
      <c r="D60" s="155" t="s">
        <v>982</v>
      </c>
      <c r="E60" s="155" t="s">
        <v>1090</v>
      </c>
      <c r="F60" s="234" t="s">
        <v>224</v>
      </c>
      <c r="G60" s="121"/>
      <c r="H60" s="257">
        <v>3.15</v>
      </c>
      <c r="I60" s="103"/>
      <c r="J60" s="102"/>
      <c r="K60" s="102"/>
      <c r="L60" s="102"/>
      <c r="M60" s="102"/>
      <c r="N60" s="102"/>
      <c r="O60" s="102"/>
      <c r="P60" s="102"/>
      <c r="Q60" s="93"/>
      <c r="R60" s="122" t="s">
        <v>1148</v>
      </c>
      <c r="S60" s="107">
        <f t="shared" si="0"/>
        <v>0</v>
      </c>
      <c r="T60" s="108">
        <v>0</v>
      </c>
      <c r="U60" s="108">
        <f t="shared" si="2"/>
        <v>0</v>
      </c>
      <c r="V60" s="109">
        <f t="shared" si="3"/>
        <v>0</v>
      </c>
      <c r="W60" s="2"/>
      <c r="AH60" s="2"/>
      <c r="AI60" s="2"/>
      <c r="AJ60" s="2"/>
      <c r="AQ60" s="2"/>
      <c r="AR60" s="2"/>
      <c r="AS60" s="2"/>
      <c r="BA60" s="2"/>
      <c r="BB60" s="2"/>
      <c r="BC60" s="2"/>
    </row>
    <row r="61" spans="1:55" ht="15.75" thickBot="1" x14ac:dyDescent="0.3">
      <c r="A61" s="110"/>
      <c r="B61" s="111"/>
      <c r="C61" s="111"/>
      <c r="D61" s="111"/>
      <c r="E61" s="111"/>
      <c r="F61" s="112"/>
      <c r="G61" s="113"/>
      <c r="H61" s="114"/>
      <c r="I61" s="52"/>
      <c r="J61" s="52"/>
      <c r="K61" s="52"/>
      <c r="L61" s="52"/>
      <c r="M61" s="52"/>
      <c r="N61" s="52"/>
      <c r="O61" s="52"/>
      <c r="P61" s="52"/>
      <c r="Q61" s="52"/>
      <c r="R61" s="53"/>
      <c r="S61" s="72">
        <f>SUM(S8:S60)</f>
        <v>48475.64</v>
      </c>
      <c r="T61" s="54"/>
      <c r="U61" s="54"/>
      <c r="V61" s="55"/>
    </row>
    <row r="62" spans="1:55" ht="21.75" thickBot="1" x14ac:dyDescent="0.4">
      <c r="A62" s="25"/>
      <c r="B62" s="26"/>
      <c r="C62" s="26"/>
      <c r="D62" s="26"/>
      <c r="E62" s="26"/>
      <c r="G62" s="27"/>
      <c r="I62" s="29"/>
      <c r="J62" s="29"/>
      <c r="K62" s="29"/>
      <c r="L62" s="29"/>
      <c r="M62" s="29"/>
      <c r="N62" s="29"/>
      <c r="O62" s="29"/>
      <c r="P62" s="29"/>
      <c r="Q62" s="29"/>
      <c r="R62" s="336" t="s">
        <v>55</v>
      </c>
      <c r="S62" s="337"/>
      <c r="T62" s="338"/>
      <c r="U62" s="34">
        <f>SUM(U8:U61)</f>
        <v>0</v>
      </c>
      <c r="V62" s="35">
        <f>SUM(V8:V61)</f>
        <v>0</v>
      </c>
    </row>
    <row r="63" spans="1:55" ht="21" x14ac:dyDescent="0.35">
      <c r="A63" s="73"/>
      <c r="B63" s="74"/>
      <c r="C63" s="74"/>
      <c r="D63" s="74"/>
      <c r="E63" s="74"/>
      <c r="F63" s="75"/>
      <c r="G63" s="76"/>
      <c r="H63" s="77"/>
      <c r="I63" s="78"/>
      <c r="J63" s="78"/>
      <c r="K63" s="78"/>
      <c r="L63" s="78"/>
      <c r="M63" s="78"/>
      <c r="N63" s="78"/>
      <c r="O63" s="78"/>
      <c r="P63" s="78"/>
      <c r="Q63" s="78"/>
      <c r="R63" s="79"/>
      <c r="S63" s="79"/>
      <c r="T63" s="79"/>
      <c r="U63" s="80"/>
      <c r="V63" s="81"/>
    </row>
    <row r="64" spans="1:55" ht="21.75" thickBot="1" x14ac:dyDescent="0.4">
      <c r="A64" s="25"/>
      <c r="B64" s="26"/>
      <c r="C64" s="26"/>
      <c r="D64" s="26"/>
      <c r="E64" s="26"/>
      <c r="G64" s="27"/>
      <c r="I64" s="29"/>
      <c r="J64" s="29"/>
      <c r="K64" s="29"/>
      <c r="L64" s="29"/>
      <c r="M64" s="29"/>
      <c r="N64" s="29"/>
      <c r="O64" s="29"/>
      <c r="P64" s="29"/>
      <c r="Q64" s="29"/>
      <c r="R64" s="70"/>
      <c r="S64" s="70"/>
      <c r="T64" s="70"/>
      <c r="U64" s="69"/>
      <c r="V64" s="71"/>
    </row>
    <row r="65" spans="1:26" ht="44.25" customHeight="1" thickBot="1" x14ac:dyDescent="0.4">
      <c r="A65" s="306" t="s">
        <v>72</v>
      </c>
      <c r="B65" s="307"/>
      <c r="C65" s="307"/>
      <c r="D65" s="307"/>
      <c r="E65" s="307"/>
      <c r="F65" s="308"/>
      <c r="G65" s="309" t="s">
        <v>49</v>
      </c>
      <c r="H65" s="310"/>
      <c r="I65" s="310"/>
      <c r="J65" s="310"/>
      <c r="K65" s="310"/>
      <c r="L65" s="310"/>
      <c r="M65" s="310"/>
      <c r="N65" s="310"/>
      <c r="O65" s="310"/>
      <c r="P65" s="310"/>
      <c r="Q65" s="310"/>
      <c r="R65" s="310"/>
      <c r="S65" s="310"/>
      <c r="T65" s="310"/>
      <c r="U65" s="310"/>
      <c r="V65" s="311"/>
    </row>
    <row r="66" spans="1:26" x14ac:dyDescent="0.25">
      <c r="A66" s="312" t="s">
        <v>26</v>
      </c>
      <c r="B66" s="314" t="s">
        <v>21</v>
      </c>
      <c r="C66" s="300" t="s">
        <v>22</v>
      </c>
      <c r="D66" s="316" t="s">
        <v>23</v>
      </c>
      <c r="E66" s="300" t="s">
        <v>73</v>
      </c>
      <c r="F66" s="318"/>
      <c r="G66" s="300" t="s">
        <v>1</v>
      </c>
      <c r="H66" s="300" t="s">
        <v>111</v>
      </c>
      <c r="I66" s="300" t="s">
        <v>8</v>
      </c>
      <c r="J66" s="300"/>
      <c r="K66" s="300"/>
      <c r="L66" s="300"/>
      <c r="M66" s="300"/>
      <c r="N66" s="300"/>
      <c r="O66" s="300"/>
      <c r="P66" s="300"/>
      <c r="Q66" s="321"/>
      <c r="R66" s="322" t="s">
        <v>43</v>
      </c>
      <c r="S66" s="325"/>
      <c r="T66" s="300"/>
      <c r="U66" s="303" t="s">
        <v>75</v>
      </c>
      <c r="V66" s="332" t="s">
        <v>77</v>
      </c>
    </row>
    <row r="67" spans="1:26" x14ac:dyDescent="0.25">
      <c r="A67" s="313"/>
      <c r="B67" s="315"/>
      <c r="C67" s="301"/>
      <c r="D67" s="317"/>
      <c r="E67" s="301"/>
      <c r="F67" s="319"/>
      <c r="G67" s="301"/>
      <c r="H67" s="301"/>
      <c r="I67" s="335" t="s">
        <v>10</v>
      </c>
      <c r="J67" s="335"/>
      <c r="K67" s="335" t="s">
        <v>11</v>
      </c>
      <c r="L67" s="335"/>
      <c r="M67" s="301" t="s">
        <v>12</v>
      </c>
      <c r="N67" s="301" t="s">
        <v>13</v>
      </c>
      <c r="O67" s="328" t="s">
        <v>14</v>
      </c>
      <c r="P67" s="328" t="s">
        <v>15</v>
      </c>
      <c r="Q67" s="330" t="s">
        <v>16</v>
      </c>
      <c r="R67" s="323"/>
      <c r="S67" s="326"/>
      <c r="T67" s="301"/>
      <c r="U67" s="304"/>
      <c r="V67" s="333"/>
    </row>
    <row r="68" spans="1:26" ht="15.75" thickBot="1" x14ac:dyDescent="0.3">
      <c r="A68" s="313"/>
      <c r="B68" s="315"/>
      <c r="C68" s="302"/>
      <c r="D68" s="317"/>
      <c r="E68" s="302"/>
      <c r="F68" s="320"/>
      <c r="G68" s="302"/>
      <c r="H68" s="302"/>
      <c r="I68" s="15" t="s">
        <v>17</v>
      </c>
      <c r="J68" s="15" t="s">
        <v>18</v>
      </c>
      <c r="K68" s="16" t="s">
        <v>19</v>
      </c>
      <c r="L68" s="16" t="s">
        <v>20</v>
      </c>
      <c r="M68" s="302"/>
      <c r="N68" s="302"/>
      <c r="O68" s="329"/>
      <c r="P68" s="329"/>
      <c r="Q68" s="331"/>
      <c r="R68" s="324"/>
      <c r="S68" s="327"/>
      <c r="T68" s="302"/>
      <c r="U68" s="305"/>
      <c r="V68" s="334"/>
    </row>
    <row r="69" spans="1:26" s="67" customFormat="1" ht="15.75" thickBot="1" x14ac:dyDescent="0.3">
      <c r="A69" s="84">
        <v>1</v>
      </c>
      <c r="B69" s="85" t="s">
        <v>1128</v>
      </c>
      <c r="C69" s="296" t="s">
        <v>88</v>
      </c>
      <c r="D69" s="296"/>
      <c r="E69" s="296"/>
      <c r="F69" s="296"/>
      <c r="G69" s="85" t="s">
        <v>112</v>
      </c>
      <c r="H69" s="137">
        <v>453</v>
      </c>
      <c r="I69" s="86"/>
      <c r="J69" s="86"/>
      <c r="K69" s="86"/>
      <c r="L69" s="86"/>
      <c r="M69" s="86"/>
      <c r="N69" s="86"/>
      <c r="O69" s="86"/>
      <c r="P69" s="86"/>
      <c r="Q69" s="86">
        <v>1</v>
      </c>
      <c r="R69" s="89">
        <f>'Úklid kategorie'!$F$17</f>
        <v>0</v>
      </c>
      <c r="S69" s="87"/>
      <c r="T69" s="87"/>
      <c r="U69" s="87">
        <f>H69*R69</f>
        <v>0</v>
      </c>
      <c r="V69" s="88">
        <f>U69*3</f>
        <v>0</v>
      </c>
      <c r="W69"/>
      <c r="X69"/>
      <c r="Y69"/>
      <c r="Z69"/>
    </row>
    <row r="70" spans="1:26" s="67" customFormat="1" ht="16.899999999999999" hidden="1" customHeight="1" thickBot="1" x14ac:dyDescent="0.3">
      <c r="A70" s="84">
        <v>2</v>
      </c>
      <c r="B70" s="85" t="s">
        <v>87</v>
      </c>
      <c r="C70" s="296" t="s">
        <v>91</v>
      </c>
      <c r="D70" s="296"/>
      <c r="E70" s="296"/>
      <c r="F70" s="296"/>
      <c r="G70" s="85" t="s">
        <v>82</v>
      </c>
      <c r="H70" s="106"/>
      <c r="I70" s="86"/>
      <c r="J70" s="86"/>
      <c r="K70" s="86"/>
      <c r="L70" s="86"/>
      <c r="M70" s="86"/>
      <c r="N70" s="86"/>
      <c r="O70" s="86"/>
      <c r="P70" s="86"/>
      <c r="Q70" s="86">
        <v>1</v>
      </c>
      <c r="R70" s="89"/>
      <c r="S70" s="87"/>
      <c r="T70" s="87"/>
      <c r="U70" s="87">
        <f>H70*R70</f>
        <v>0</v>
      </c>
      <c r="V70" s="88">
        <f>U70*3</f>
        <v>0</v>
      </c>
      <c r="W70"/>
      <c r="X70"/>
      <c r="Y70"/>
      <c r="Z70"/>
    </row>
    <row r="71" spans="1:26" ht="21.75" thickBot="1" x14ac:dyDescent="0.4">
      <c r="R71" s="297" t="s">
        <v>74</v>
      </c>
      <c r="S71" s="298"/>
      <c r="T71" s="299"/>
      <c r="U71" s="68">
        <f>SUM(U69:U70)</f>
        <v>0</v>
      </c>
      <c r="V71" s="33">
        <f>SUM(V69:V70)</f>
        <v>0</v>
      </c>
      <c r="W71" s="67"/>
      <c r="X71" s="67"/>
      <c r="Y71" s="67"/>
      <c r="Z71" s="67"/>
    </row>
    <row r="72" spans="1:26" ht="21" x14ac:dyDescent="0.35">
      <c r="A72" s="25"/>
      <c r="B72" s="26"/>
      <c r="C72" s="26"/>
      <c r="D72" s="26"/>
      <c r="E72" s="26"/>
      <c r="F72" s="26"/>
      <c r="G72" s="27"/>
      <c r="H72" s="28"/>
      <c r="I72" s="29"/>
      <c r="J72" s="29"/>
      <c r="K72" s="29"/>
      <c r="L72" s="29"/>
      <c r="M72" s="29"/>
      <c r="N72" s="29"/>
      <c r="O72" s="29"/>
      <c r="P72" s="29"/>
      <c r="Q72" s="29"/>
      <c r="R72" s="30"/>
      <c r="S72" s="30"/>
      <c r="T72" s="30"/>
      <c r="U72" s="31"/>
      <c r="V72" s="32"/>
    </row>
    <row r="73" spans="1:26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8"/>
      <c r="K73" s="18"/>
      <c r="L73" s="18"/>
      <c r="M73" s="18"/>
      <c r="N73" s="18"/>
      <c r="O73" s="18"/>
      <c r="P73" s="18"/>
      <c r="Q73" s="18"/>
      <c r="R73" s="19"/>
      <c r="S73" s="20"/>
      <c r="T73" s="21"/>
      <c r="U73" s="22"/>
      <c r="V73" s="18"/>
    </row>
    <row r="74" spans="1:26" x14ac:dyDescent="0.25">
      <c r="A74" s="6"/>
      <c r="B74" s="6"/>
      <c r="C74" s="6"/>
      <c r="D74" s="6"/>
      <c r="E74" s="6"/>
      <c r="F74" s="6"/>
      <c r="G74" s="6"/>
      <c r="H74" s="6"/>
      <c r="I74" s="6"/>
      <c r="R74" s="2"/>
      <c r="T74" s="10"/>
      <c r="U74" s="11"/>
    </row>
    <row r="75" spans="1:26" x14ac:dyDescent="0.25">
      <c r="E75" s="7"/>
      <c r="M75" s="7"/>
      <c r="R75" s="4"/>
      <c r="S75" s="12"/>
      <c r="T75" s="12"/>
      <c r="U75" s="5"/>
    </row>
    <row r="76" spans="1:26" x14ac:dyDescent="0.25">
      <c r="D76" s="8"/>
      <c r="Q76" s="6"/>
      <c r="R76" s="4"/>
      <c r="S76" s="3"/>
      <c r="T76" s="3"/>
      <c r="U76" s="9"/>
    </row>
    <row r="77" spans="1:26" x14ac:dyDescent="0.25">
      <c r="D77" s="18"/>
      <c r="E77" s="18"/>
      <c r="F77" s="18"/>
      <c r="G77" s="23"/>
      <c r="H77" s="20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20"/>
      <c r="T77" s="18"/>
      <c r="U77" s="24"/>
      <c r="V77" s="18"/>
    </row>
    <row r="78" spans="1:26" x14ac:dyDescent="0.25">
      <c r="D78" s="346" t="s">
        <v>54</v>
      </c>
      <c r="E78" s="346"/>
      <c r="F78" s="346"/>
      <c r="G78" s="346"/>
      <c r="U78" s="4"/>
    </row>
    <row r="79" spans="1:26" x14ac:dyDescent="0.25">
      <c r="D79" s="2"/>
      <c r="E79" s="339"/>
      <c r="F79" s="339"/>
      <c r="G79" t="s">
        <v>48</v>
      </c>
      <c r="U79" s="4"/>
    </row>
    <row r="80" spans="1:26" x14ac:dyDescent="0.25">
      <c r="D80" s="2" t="s">
        <v>2</v>
      </c>
      <c r="E80">
        <f>365/12</f>
        <v>30.416666666666668</v>
      </c>
      <c r="F80" s="14">
        <v>30.416699999999999</v>
      </c>
      <c r="G80" t="s">
        <v>44</v>
      </c>
      <c r="U80" s="4"/>
    </row>
    <row r="81" spans="4:22" x14ac:dyDescent="0.25">
      <c r="D81" s="2" t="s">
        <v>27</v>
      </c>
      <c r="E81">
        <f>53/12</f>
        <v>4.416666666666667</v>
      </c>
      <c r="F81" s="14">
        <v>4.3452000000000002</v>
      </c>
      <c r="G81" t="s">
        <v>45</v>
      </c>
      <c r="U81" s="4"/>
    </row>
    <row r="82" spans="4:22" x14ac:dyDescent="0.25">
      <c r="D82" s="2" t="s">
        <v>28</v>
      </c>
      <c r="E82">
        <f>52/12</f>
        <v>4.333333333333333</v>
      </c>
      <c r="F82" s="14">
        <v>4.3452000000000002</v>
      </c>
      <c r="G82" t="s">
        <v>46</v>
      </c>
      <c r="U82" s="4"/>
    </row>
    <row r="83" spans="4:22" x14ac:dyDescent="0.25">
      <c r="D83" s="2" t="s">
        <v>13</v>
      </c>
      <c r="E83">
        <f>53/12</f>
        <v>4.416666666666667</v>
      </c>
      <c r="F83" s="14">
        <v>4.3452000000000002</v>
      </c>
      <c r="G83" t="s">
        <v>47</v>
      </c>
    </row>
    <row r="85" spans="4:22" x14ac:dyDescent="0.25">
      <c r="D85" s="18"/>
      <c r="E85" s="18"/>
      <c r="F85" s="18"/>
      <c r="G85" s="23"/>
      <c r="H85" s="20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20"/>
      <c r="T85" s="18"/>
      <c r="U85" s="18"/>
      <c r="V85" s="18"/>
    </row>
  </sheetData>
  <autoFilter ref="A7:V62" xr:uid="{00000000-0009-0000-0000-000007000000}"/>
  <mergeCells count="52">
    <mergeCell ref="C69:F69"/>
    <mergeCell ref="C70:F70"/>
    <mergeCell ref="R71:T71"/>
    <mergeCell ref="D78:G78"/>
    <mergeCell ref="E79:F79"/>
    <mergeCell ref="R66:R68"/>
    <mergeCell ref="S66:S68"/>
    <mergeCell ref="U66:U68"/>
    <mergeCell ref="V66:V68"/>
    <mergeCell ref="I67:J67"/>
    <mergeCell ref="K67:L67"/>
    <mergeCell ref="M67:M68"/>
    <mergeCell ref="N67:N68"/>
    <mergeCell ref="O67:O68"/>
    <mergeCell ref="P67:P68"/>
    <mergeCell ref="Q67:Q68"/>
    <mergeCell ref="T66:T68"/>
    <mergeCell ref="A66:A68"/>
    <mergeCell ref="B66:B68"/>
    <mergeCell ref="C66:C68"/>
    <mergeCell ref="D66:D68"/>
    <mergeCell ref="E66:E68"/>
    <mergeCell ref="R62:T62"/>
    <mergeCell ref="A65:F65"/>
    <mergeCell ref="G65:V65"/>
    <mergeCell ref="V4:V6"/>
    <mergeCell ref="K5:L5"/>
    <mergeCell ref="M5:M6"/>
    <mergeCell ref="N5:N6"/>
    <mergeCell ref="F66:F68"/>
    <mergeCell ref="O5:O6"/>
    <mergeCell ref="G66:G68"/>
    <mergeCell ref="H66:H68"/>
    <mergeCell ref="I66:Q66"/>
    <mergeCell ref="P5:P6"/>
    <mergeCell ref="Q5:Q6"/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1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G120"/>
  <sheetViews>
    <sheetView zoomScaleNormal="100" zoomScaleSheetLayoutView="70" workbookViewId="0">
      <selection activeCell="R95" sqref="R95"/>
    </sheetView>
  </sheetViews>
  <sheetFormatPr defaultRowHeight="15" x14ac:dyDescent="0.25"/>
  <cols>
    <col min="1" max="1" width="8.85546875" style="3"/>
    <col min="2" max="2" width="10.7109375" bestFit="1" customWidth="1"/>
    <col min="3" max="3" width="13.7109375" customWidth="1"/>
    <col min="4" max="4" width="10.5703125" customWidth="1"/>
    <col min="5" max="5" width="35" customWidth="1"/>
    <col min="6" max="6" width="20.28515625" customWidth="1"/>
    <col min="7" max="7" width="9.5703125" style="3" bestFit="1" customWidth="1"/>
    <col min="8" max="8" width="11.42578125" style="4" bestFit="1" customWidth="1"/>
    <col min="9" max="12" width="5.28515625" customWidth="1"/>
    <col min="13" max="13" width="6.7109375" customWidth="1"/>
    <col min="14" max="14" width="7.7109375" customWidth="1"/>
    <col min="15" max="17" width="5.28515625" customWidth="1"/>
    <col min="18" max="18" width="18" bestFit="1" customWidth="1"/>
    <col min="19" max="19" width="14" style="4" customWidth="1"/>
    <col min="20" max="20" width="15.7109375" customWidth="1"/>
    <col min="21" max="21" width="20.5703125" customWidth="1"/>
    <col min="22" max="22" width="19.42578125" bestFit="1" customWidth="1"/>
    <col min="23" max="23" width="3.7109375" customWidth="1"/>
    <col min="24" max="25" width="11.28515625" customWidth="1"/>
    <col min="26" max="26" width="15.7109375" customWidth="1"/>
    <col min="27" max="27" width="11.7109375" customWidth="1"/>
    <col min="28" max="28" width="13.7109375" customWidth="1"/>
    <col min="29" max="30" width="9.7109375" customWidth="1"/>
    <col min="31" max="31" width="23.7109375" customWidth="1"/>
    <col min="32" max="32" width="17.7109375" customWidth="1"/>
    <col min="33" max="33" width="16.7109375" customWidth="1"/>
    <col min="34" max="35" width="3.7109375" customWidth="1"/>
    <col min="36" max="36" width="11.7109375" customWidth="1"/>
    <col min="37" max="37" width="17.7109375" customWidth="1"/>
    <col min="38" max="38" width="22.7109375" customWidth="1"/>
    <col min="39" max="39" width="44.7109375" customWidth="1"/>
    <col min="40" max="40" width="22.7109375" customWidth="1"/>
    <col min="41" max="41" width="16.7109375" customWidth="1"/>
    <col min="42" max="42" width="46.7109375" customWidth="1"/>
    <col min="43" max="43" width="18.7109375" customWidth="1"/>
    <col min="44" max="44" width="21.7109375" customWidth="1"/>
    <col min="45" max="45" width="15.7109375" customWidth="1"/>
    <col min="46" max="47" width="9.7109375" customWidth="1"/>
    <col min="48" max="48" width="15.7109375" customWidth="1"/>
    <col min="49" max="49" width="11.7109375" customWidth="1"/>
    <col min="50" max="50" width="12.7109375" customWidth="1"/>
    <col min="51" max="51" width="11.7109375" customWidth="1"/>
    <col min="52" max="52" width="7.7109375" customWidth="1"/>
    <col min="53" max="53" width="11.7109375" customWidth="1"/>
    <col min="54" max="54" width="39.7109375" customWidth="1"/>
    <col min="55" max="55" width="26.7109375" customWidth="1"/>
    <col min="56" max="56" width="15.7109375" customWidth="1"/>
    <col min="57" max="57" width="13.7109375" customWidth="1"/>
    <col min="58" max="59" width="21.7109375" customWidth="1"/>
  </cols>
  <sheetData>
    <row r="2" spans="1:59" ht="21" x14ac:dyDescent="0.35">
      <c r="A2" s="115"/>
      <c r="B2" s="116"/>
      <c r="C2" s="117"/>
      <c r="D2" s="117"/>
      <c r="E2" s="117"/>
      <c r="F2" s="117"/>
      <c r="G2" s="118"/>
      <c r="H2" s="119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9"/>
      <c r="T2" s="117"/>
      <c r="U2" s="117"/>
      <c r="V2" s="120"/>
    </row>
    <row r="3" spans="1:59" ht="24" thickBot="1" x14ac:dyDescent="0.4">
      <c r="A3" s="340" t="s">
        <v>94</v>
      </c>
      <c r="B3" s="341"/>
      <c r="C3" s="341"/>
      <c r="D3" s="341"/>
      <c r="E3" s="341"/>
      <c r="F3" s="342"/>
      <c r="G3" s="343" t="s">
        <v>49</v>
      </c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5"/>
    </row>
    <row r="4" spans="1:59" x14ac:dyDescent="0.25">
      <c r="A4" s="312" t="s">
        <v>26</v>
      </c>
      <c r="B4" s="314" t="s">
        <v>21</v>
      </c>
      <c r="C4" s="300" t="s">
        <v>22</v>
      </c>
      <c r="D4" s="316" t="s">
        <v>23</v>
      </c>
      <c r="E4" s="300" t="s">
        <v>0</v>
      </c>
      <c r="F4" s="300" t="s">
        <v>24</v>
      </c>
      <c r="G4" s="300" t="s">
        <v>1</v>
      </c>
      <c r="H4" s="300" t="s">
        <v>25</v>
      </c>
      <c r="I4" s="300" t="s">
        <v>8</v>
      </c>
      <c r="J4" s="300"/>
      <c r="K4" s="300"/>
      <c r="L4" s="300"/>
      <c r="M4" s="300"/>
      <c r="N4" s="300"/>
      <c r="O4" s="300"/>
      <c r="P4" s="300"/>
      <c r="Q4" s="321"/>
      <c r="R4" s="322" t="s">
        <v>43</v>
      </c>
      <c r="S4" s="325" t="s">
        <v>9</v>
      </c>
      <c r="T4" s="318" t="s">
        <v>50</v>
      </c>
      <c r="U4" s="303" t="s">
        <v>51</v>
      </c>
      <c r="V4" s="332" t="s">
        <v>71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25">
      <c r="A5" s="313"/>
      <c r="B5" s="315"/>
      <c r="C5" s="301"/>
      <c r="D5" s="317"/>
      <c r="E5" s="301"/>
      <c r="F5" s="301"/>
      <c r="G5" s="301"/>
      <c r="H5" s="301"/>
      <c r="I5" s="335" t="s">
        <v>10</v>
      </c>
      <c r="J5" s="335"/>
      <c r="K5" s="335" t="s">
        <v>11</v>
      </c>
      <c r="L5" s="335"/>
      <c r="M5" s="301" t="s">
        <v>12</v>
      </c>
      <c r="N5" s="301" t="s">
        <v>13</v>
      </c>
      <c r="O5" s="328" t="s">
        <v>14</v>
      </c>
      <c r="P5" s="328" t="s">
        <v>15</v>
      </c>
      <c r="Q5" s="330" t="s">
        <v>16</v>
      </c>
      <c r="R5" s="323"/>
      <c r="S5" s="326"/>
      <c r="T5" s="319"/>
      <c r="U5" s="304"/>
      <c r="V5" s="333"/>
      <c r="W5" s="2"/>
      <c r="AH5" s="2"/>
      <c r="AI5" s="2"/>
      <c r="AJ5" s="2"/>
      <c r="AQ5" s="2"/>
      <c r="AR5" s="2"/>
      <c r="AS5" s="2"/>
      <c r="BA5" s="2"/>
      <c r="BB5" s="2"/>
      <c r="BC5" s="2"/>
    </row>
    <row r="6" spans="1:59" x14ac:dyDescent="0.25">
      <c r="A6" s="313"/>
      <c r="B6" s="315"/>
      <c r="C6" s="302"/>
      <c r="D6" s="317"/>
      <c r="E6" s="302"/>
      <c r="F6" s="302"/>
      <c r="G6" s="302"/>
      <c r="H6" s="302"/>
      <c r="I6" s="15" t="s">
        <v>17</v>
      </c>
      <c r="J6" s="15" t="s">
        <v>18</v>
      </c>
      <c r="K6" s="16" t="s">
        <v>19</v>
      </c>
      <c r="L6" s="16" t="s">
        <v>20</v>
      </c>
      <c r="M6" s="302"/>
      <c r="N6" s="302"/>
      <c r="O6" s="329"/>
      <c r="P6" s="329"/>
      <c r="Q6" s="331"/>
      <c r="R6" s="324"/>
      <c r="S6" s="327"/>
      <c r="T6" s="320"/>
      <c r="U6" s="305"/>
      <c r="V6" s="334"/>
      <c r="W6" s="2"/>
      <c r="AH6" s="2"/>
      <c r="AI6" s="2"/>
      <c r="AJ6" s="2"/>
      <c r="AQ6" s="2"/>
      <c r="AR6" s="2"/>
      <c r="AS6" s="2"/>
      <c r="BA6" s="2"/>
      <c r="BB6" s="2"/>
      <c r="BC6" s="2"/>
    </row>
    <row r="7" spans="1:59" x14ac:dyDescent="0.25">
      <c r="A7" s="59"/>
      <c r="B7" s="62"/>
      <c r="C7" s="63"/>
      <c r="D7" s="64"/>
      <c r="E7" s="63"/>
      <c r="F7" s="63"/>
      <c r="G7" s="63"/>
      <c r="H7" s="63"/>
      <c r="I7" s="15"/>
      <c r="J7" s="15"/>
      <c r="K7" s="16"/>
      <c r="L7" s="16"/>
      <c r="M7" s="63"/>
      <c r="N7" s="63"/>
      <c r="O7" s="60"/>
      <c r="P7" s="60"/>
      <c r="Q7" s="61"/>
      <c r="R7" s="49"/>
      <c r="S7" s="65"/>
      <c r="T7" s="66"/>
      <c r="U7" s="50"/>
      <c r="V7" s="58"/>
      <c r="W7" s="2"/>
      <c r="AH7" s="2"/>
      <c r="AI7" s="2"/>
      <c r="AJ7" s="2"/>
      <c r="AQ7" s="2"/>
      <c r="AR7" s="2"/>
      <c r="AS7" s="2"/>
      <c r="BA7" s="2"/>
      <c r="BB7" s="2"/>
      <c r="BC7" s="2"/>
    </row>
    <row r="8" spans="1:59" x14ac:dyDescent="0.25">
      <c r="A8" s="158">
        <v>1</v>
      </c>
      <c r="B8" s="159" t="s">
        <v>983</v>
      </c>
      <c r="C8" s="153" t="s">
        <v>607</v>
      </c>
      <c r="D8" s="159" t="s">
        <v>417</v>
      </c>
      <c r="E8" s="159" t="s">
        <v>206</v>
      </c>
      <c r="F8" s="163" t="s">
        <v>219</v>
      </c>
      <c r="G8" s="121" t="s">
        <v>2</v>
      </c>
      <c r="H8" s="156">
        <v>202.13</v>
      </c>
      <c r="I8" s="102"/>
      <c r="J8" s="102">
        <v>1</v>
      </c>
      <c r="K8" s="102"/>
      <c r="L8" s="102"/>
      <c r="M8" s="102">
        <v>1</v>
      </c>
      <c r="N8" s="102">
        <v>1</v>
      </c>
      <c r="O8" s="102"/>
      <c r="P8" s="102">
        <v>1</v>
      </c>
      <c r="Q8" s="102"/>
      <c r="R8" s="122">
        <f>IFERROR(VLOOKUP(G8,'Úklid kategorie'!$E$5:$F$11,2,FALSE),"Není kategorie")</f>
        <v>0</v>
      </c>
      <c r="S8" s="107">
        <f>(H8*I8*30.4167)+(H8*J8*21)+(H8*K8*4.3452)+(H8*L8*4.3452)+(H8*M8*4.3452)+H8*N8+(H8*O8/3)+(H8*P8/6)+(H8*Q8/12)</f>
        <v>5358.843609333333</v>
      </c>
      <c r="T8" s="108">
        <f>R8*S8</f>
        <v>0</v>
      </c>
      <c r="U8" s="108">
        <f>T8*12</f>
        <v>0</v>
      </c>
      <c r="V8" s="109">
        <f>U8*3</f>
        <v>0</v>
      </c>
      <c r="W8" s="2"/>
      <c r="AH8" s="2"/>
      <c r="AI8" s="2"/>
      <c r="AJ8" s="2"/>
      <c r="AP8" s="2"/>
      <c r="AQ8" s="2"/>
      <c r="AR8" s="2"/>
      <c r="AS8" s="2"/>
      <c r="BA8" s="2"/>
      <c r="BB8" s="2"/>
      <c r="BC8" s="2"/>
    </row>
    <row r="9" spans="1:59" x14ac:dyDescent="0.25">
      <c r="A9" s="158">
        <v>2</v>
      </c>
      <c r="B9" s="160" t="s">
        <v>984</v>
      </c>
      <c r="C9" s="153" t="s">
        <v>607</v>
      </c>
      <c r="D9" s="160" t="s">
        <v>418</v>
      </c>
      <c r="E9" s="160" t="s">
        <v>1074</v>
      </c>
      <c r="F9" s="163" t="s">
        <v>197</v>
      </c>
      <c r="G9" s="121" t="s">
        <v>6</v>
      </c>
      <c r="H9" s="150">
        <v>64.34</v>
      </c>
      <c r="I9" s="102"/>
      <c r="J9" s="103">
        <v>1</v>
      </c>
      <c r="K9" s="103"/>
      <c r="L9" s="103"/>
      <c r="M9" s="103">
        <v>1</v>
      </c>
      <c r="N9" s="103">
        <v>1</v>
      </c>
      <c r="O9" s="103">
        <v>1</v>
      </c>
      <c r="P9" s="103">
        <v>1</v>
      </c>
      <c r="Q9" s="103"/>
      <c r="R9" s="122">
        <f>IFERROR(VLOOKUP(G9,'Úklid kategorie'!$E$5:$F$11,2,FALSE),"Není kategorie")</f>
        <v>0</v>
      </c>
      <c r="S9" s="107">
        <f t="shared" ref="S9:S72" si="0">(H9*I9*30.4167)+(H9*J9*21)+(H9*K9*4.3452)+(H9*L9*4.3452)+(H9*M9*4.3452)+H9*N9+(H9*O9/3)+(H9*P9/6)+(H9*Q9/12)</f>
        <v>1727.2201680000001</v>
      </c>
      <c r="T9" s="108">
        <f t="shared" ref="T9:T72" si="1">R9*S9</f>
        <v>0</v>
      </c>
      <c r="U9" s="108">
        <f t="shared" ref="U9:U72" si="2">T9*12</f>
        <v>0</v>
      </c>
      <c r="V9" s="109">
        <f t="shared" ref="V9:V72" si="3">U9*3</f>
        <v>0</v>
      </c>
      <c r="W9" s="2"/>
      <c r="AH9" s="2"/>
      <c r="AI9" s="2"/>
      <c r="AJ9" s="2"/>
      <c r="AQ9" s="2"/>
      <c r="AR9" s="2"/>
      <c r="AS9" s="2"/>
      <c r="BA9" s="2"/>
      <c r="BB9" s="2"/>
      <c r="BC9" s="2"/>
    </row>
    <row r="10" spans="1:59" x14ac:dyDescent="0.25">
      <c r="A10" s="158">
        <v>3</v>
      </c>
      <c r="B10" s="159" t="s">
        <v>985</v>
      </c>
      <c r="C10" s="153" t="s">
        <v>607</v>
      </c>
      <c r="D10" s="159" t="s">
        <v>419</v>
      </c>
      <c r="E10" s="159" t="s">
        <v>214</v>
      </c>
      <c r="F10" s="163" t="s">
        <v>224</v>
      </c>
      <c r="G10" s="121" t="s">
        <v>5</v>
      </c>
      <c r="H10" s="156">
        <v>51.68</v>
      </c>
      <c r="I10" s="102"/>
      <c r="J10" s="102">
        <v>1</v>
      </c>
      <c r="K10" s="102"/>
      <c r="L10" s="102"/>
      <c r="M10" s="102">
        <v>1</v>
      </c>
      <c r="N10" s="102">
        <v>1</v>
      </c>
      <c r="O10" s="102">
        <v>1</v>
      </c>
      <c r="P10" s="102">
        <v>1</v>
      </c>
      <c r="Q10" s="102"/>
      <c r="R10" s="122">
        <f>IFERROR(VLOOKUP(G10,'Úklid kategorie'!$E$5:$F$11,2,FALSE),"Není kategorie")</f>
        <v>0</v>
      </c>
      <c r="S10" s="107">
        <f t="shared" si="0"/>
        <v>1387.3599360000001</v>
      </c>
      <c r="T10" s="108">
        <f t="shared" si="1"/>
        <v>0</v>
      </c>
      <c r="U10" s="108">
        <f t="shared" si="2"/>
        <v>0</v>
      </c>
      <c r="V10" s="109">
        <f t="shared" si="3"/>
        <v>0</v>
      </c>
      <c r="W10" s="2"/>
      <c r="AH10" s="2"/>
      <c r="AI10" s="2"/>
      <c r="AJ10" s="2"/>
      <c r="AQ10" s="2"/>
      <c r="AR10" s="2"/>
      <c r="AS10" s="2"/>
      <c r="BA10" s="2"/>
      <c r="BB10" s="2"/>
      <c r="BC10" s="2"/>
    </row>
    <row r="11" spans="1:59" s="91" customFormat="1" x14ac:dyDescent="0.25">
      <c r="A11" s="158">
        <v>4</v>
      </c>
      <c r="B11" s="160" t="s">
        <v>986</v>
      </c>
      <c r="C11" s="153" t="s">
        <v>607</v>
      </c>
      <c r="D11" s="160" t="s">
        <v>420</v>
      </c>
      <c r="E11" s="160" t="s">
        <v>1074</v>
      </c>
      <c r="F11" s="163" t="s">
        <v>197</v>
      </c>
      <c r="G11" s="121" t="s">
        <v>6</v>
      </c>
      <c r="H11" s="150">
        <v>64.34</v>
      </c>
      <c r="I11" s="90"/>
      <c r="J11" s="103">
        <v>1</v>
      </c>
      <c r="K11" s="103"/>
      <c r="L11" s="103"/>
      <c r="M11" s="103">
        <v>1</v>
      </c>
      <c r="N11" s="103">
        <v>1</v>
      </c>
      <c r="O11" s="103">
        <v>1</v>
      </c>
      <c r="P11" s="103">
        <v>1</v>
      </c>
      <c r="Q11" s="90"/>
      <c r="R11" s="122">
        <f>IFERROR(VLOOKUP(G11,'Úklid kategorie'!$E$5:$F$11,2,FALSE),"Není kategorie")</f>
        <v>0</v>
      </c>
      <c r="S11" s="107">
        <f t="shared" si="0"/>
        <v>1727.2201680000001</v>
      </c>
      <c r="T11" s="108">
        <f t="shared" si="1"/>
        <v>0</v>
      </c>
      <c r="U11" s="108">
        <f t="shared" si="2"/>
        <v>0</v>
      </c>
      <c r="V11" s="109">
        <f t="shared" si="3"/>
        <v>0</v>
      </c>
      <c r="W11" s="92"/>
      <c r="AH11" s="92"/>
      <c r="AI11" s="92"/>
      <c r="AJ11" s="92"/>
      <c r="AQ11" s="92"/>
      <c r="AR11" s="92"/>
      <c r="AS11" s="92"/>
      <c r="BA11" s="92"/>
      <c r="BB11" s="92"/>
      <c r="BC11" s="92"/>
    </row>
    <row r="12" spans="1:59" x14ac:dyDescent="0.25">
      <c r="A12" s="158">
        <v>5</v>
      </c>
      <c r="B12" s="159" t="s">
        <v>987</v>
      </c>
      <c r="C12" s="153" t="s">
        <v>607</v>
      </c>
      <c r="D12" s="159" t="s">
        <v>421</v>
      </c>
      <c r="E12" s="159" t="s">
        <v>214</v>
      </c>
      <c r="F12" s="163" t="s">
        <v>1081</v>
      </c>
      <c r="G12" s="121" t="s">
        <v>5</v>
      </c>
      <c r="H12" s="156">
        <v>51.68</v>
      </c>
      <c r="I12" s="102"/>
      <c r="J12" s="102">
        <v>1</v>
      </c>
      <c r="K12" s="102"/>
      <c r="L12" s="102"/>
      <c r="M12" s="102">
        <v>1</v>
      </c>
      <c r="N12" s="102">
        <v>1</v>
      </c>
      <c r="O12" s="102">
        <v>1</v>
      </c>
      <c r="P12" s="102">
        <v>1</v>
      </c>
      <c r="Q12" s="93"/>
      <c r="R12" s="122">
        <f>IFERROR(VLOOKUP(G12,'Úklid kategorie'!$E$5:$F$11,2,FALSE),"Není kategorie")</f>
        <v>0</v>
      </c>
      <c r="S12" s="107">
        <f t="shared" si="0"/>
        <v>1387.3599360000001</v>
      </c>
      <c r="T12" s="108">
        <f t="shared" si="1"/>
        <v>0</v>
      </c>
      <c r="U12" s="108">
        <f t="shared" si="2"/>
        <v>0</v>
      </c>
      <c r="V12" s="109">
        <f t="shared" si="3"/>
        <v>0</v>
      </c>
      <c r="W12" s="2"/>
      <c r="AH12" s="2"/>
      <c r="AI12" s="2"/>
      <c r="AJ12" s="2"/>
      <c r="AQ12" s="2"/>
      <c r="AR12" s="2"/>
      <c r="AS12" s="2"/>
      <c r="BA12" s="2"/>
      <c r="BB12" s="2"/>
      <c r="BC12" s="2"/>
    </row>
    <row r="13" spans="1:59" x14ac:dyDescent="0.25">
      <c r="A13" s="158">
        <v>6</v>
      </c>
      <c r="B13" s="160" t="s">
        <v>988</v>
      </c>
      <c r="C13" s="153" t="s">
        <v>607</v>
      </c>
      <c r="D13" s="160" t="s">
        <v>422</v>
      </c>
      <c r="E13" s="160" t="s">
        <v>1074</v>
      </c>
      <c r="F13" s="163" t="s">
        <v>197</v>
      </c>
      <c r="G13" s="121" t="s">
        <v>6</v>
      </c>
      <c r="H13" s="150">
        <v>64.11</v>
      </c>
      <c r="I13" s="102"/>
      <c r="J13" s="103">
        <v>1</v>
      </c>
      <c r="K13" s="103"/>
      <c r="L13" s="103"/>
      <c r="M13" s="103">
        <v>1</v>
      </c>
      <c r="N13" s="103">
        <v>1</v>
      </c>
      <c r="O13" s="103">
        <v>1</v>
      </c>
      <c r="P13" s="103">
        <v>1</v>
      </c>
      <c r="Q13" s="93"/>
      <c r="R13" s="122">
        <f>IFERROR(VLOOKUP(G13,'Úklid kategorie'!$E$5:$F$11,2,FALSE),"Není kategorie")</f>
        <v>0</v>
      </c>
      <c r="S13" s="107">
        <f t="shared" si="0"/>
        <v>1721.0457719999997</v>
      </c>
      <c r="T13" s="108">
        <f t="shared" si="1"/>
        <v>0</v>
      </c>
      <c r="U13" s="108">
        <f t="shared" si="2"/>
        <v>0</v>
      </c>
      <c r="V13" s="109">
        <f t="shared" si="3"/>
        <v>0</v>
      </c>
      <c r="W13" s="2"/>
      <c r="AH13" s="2"/>
      <c r="AI13" s="2"/>
      <c r="AJ13" s="2"/>
      <c r="AQ13" s="2"/>
      <c r="AR13" s="2"/>
      <c r="AS13" s="2"/>
      <c r="BA13" s="2"/>
      <c r="BB13" s="2"/>
      <c r="BC13" s="2"/>
    </row>
    <row r="14" spans="1:59" x14ac:dyDescent="0.25">
      <c r="A14" s="158">
        <v>7</v>
      </c>
      <c r="B14" s="159" t="s">
        <v>989</v>
      </c>
      <c r="C14" s="153" t="s">
        <v>607</v>
      </c>
      <c r="D14" s="159" t="s">
        <v>423</v>
      </c>
      <c r="E14" s="159" t="s">
        <v>214</v>
      </c>
      <c r="F14" s="163" t="s">
        <v>224</v>
      </c>
      <c r="G14" s="121" t="s">
        <v>5</v>
      </c>
      <c r="H14" s="156">
        <v>51.68</v>
      </c>
      <c r="I14" s="102"/>
      <c r="J14" s="102">
        <v>1</v>
      </c>
      <c r="K14" s="102"/>
      <c r="L14" s="102"/>
      <c r="M14" s="102">
        <v>1</v>
      </c>
      <c r="N14" s="102">
        <v>1</v>
      </c>
      <c r="O14" s="102">
        <v>1</v>
      </c>
      <c r="P14" s="102">
        <v>1</v>
      </c>
      <c r="Q14" s="102"/>
      <c r="R14" s="122">
        <f>IFERROR(VLOOKUP(G14,'Úklid kategorie'!$E$5:$F$11,2,FALSE),"Není kategorie")</f>
        <v>0</v>
      </c>
      <c r="S14" s="107">
        <f t="shared" si="0"/>
        <v>1387.3599360000001</v>
      </c>
      <c r="T14" s="108">
        <f t="shared" si="1"/>
        <v>0</v>
      </c>
      <c r="U14" s="108">
        <f t="shared" si="2"/>
        <v>0</v>
      </c>
      <c r="V14" s="109">
        <f t="shared" si="3"/>
        <v>0</v>
      </c>
      <c r="W14" s="2"/>
      <c r="AQ14" s="2"/>
      <c r="AR14" s="2"/>
      <c r="AS14" s="2"/>
      <c r="BA14" s="2"/>
      <c r="BB14" s="2"/>
      <c r="BC14" s="2"/>
    </row>
    <row r="15" spans="1:59" s="91" customFormat="1" x14ac:dyDescent="0.25">
      <c r="A15" s="158">
        <v>8</v>
      </c>
      <c r="B15" s="160" t="s">
        <v>990</v>
      </c>
      <c r="C15" s="153" t="s">
        <v>607</v>
      </c>
      <c r="D15" s="160" t="s">
        <v>424</v>
      </c>
      <c r="E15" s="160" t="s">
        <v>1074</v>
      </c>
      <c r="F15" s="163" t="s">
        <v>197</v>
      </c>
      <c r="G15" s="121" t="s">
        <v>6</v>
      </c>
      <c r="H15" s="150">
        <v>63.48</v>
      </c>
      <c r="I15" s="90"/>
      <c r="J15" s="103">
        <v>1</v>
      </c>
      <c r="K15" s="103"/>
      <c r="L15" s="103"/>
      <c r="M15" s="103">
        <v>1</v>
      </c>
      <c r="N15" s="103">
        <v>1</v>
      </c>
      <c r="O15" s="103">
        <v>1</v>
      </c>
      <c r="P15" s="103">
        <v>1</v>
      </c>
      <c r="Q15" s="93"/>
      <c r="R15" s="122">
        <f>IFERROR(VLOOKUP(G15,'Úklid kategorie'!$E$5:$F$11,2,FALSE),"Není kategorie")</f>
        <v>0</v>
      </c>
      <c r="S15" s="107">
        <f t="shared" si="0"/>
        <v>1704.133296</v>
      </c>
      <c r="T15" s="108">
        <f t="shared" si="1"/>
        <v>0</v>
      </c>
      <c r="U15" s="108">
        <f t="shared" si="2"/>
        <v>0</v>
      </c>
      <c r="V15" s="109">
        <f t="shared" si="3"/>
        <v>0</v>
      </c>
      <c r="W15" s="92"/>
      <c r="AH15" s="92"/>
      <c r="AI15" s="92"/>
      <c r="AJ15" s="92"/>
      <c r="AQ15" s="92"/>
      <c r="AR15" s="92"/>
      <c r="AS15" s="92"/>
      <c r="BA15" s="92"/>
      <c r="BB15" s="92"/>
      <c r="BC15" s="92"/>
    </row>
    <row r="16" spans="1:59" s="91" customFormat="1" x14ac:dyDescent="0.25">
      <c r="A16" s="158">
        <v>9</v>
      </c>
      <c r="B16" s="159" t="s">
        <v>991</v>
      </c>
      <c r="C16" s="153" t="s">
        <v>607</v>
      </c>
      <c r="D16" s="159" t="s">
        <v>425</v>
      </c>
      <c r="E16" s="159" t="s">
        <v>1074</v>
      </c>
      <c r="F16" s="163" t="s">
        <v>197</v>
      </c>
      <c r="G16" s="121" t="s">
        <v>6</v>
      </c>
      <c r="H16" s="156">
        <v>51.68</v>
      </c>
      <c r="I16" s="102"/>
      <c r="J16" s="102">
        <v>1</v>
      </c>
      <c r="K16" s="102"/>
      <c r="L16" s="102"/>
      <c r="M16" s="102">
        <v>1</v>
      </c>
      <c r="N16" s="102">
        <v>1</v>
      </c>
      <c r="O16" s="102">
        <v>1</v>
      </c>
      <c r="P16" s="102">
        <v>1</v>
      </c>
      <c r="Q16" s="102"/>
      <c r="R16" s="122">
        <f>IFERROR(VLOOKUP(G16,'Úklid kategorie'!$E$5:$F$11,2,FALSE),"Není kategorie")</f>
        <v>0</v>
      </c>
      <c r="S16" s="107">
        <f t="shared" si="0"/>
        <v>1387.3599360000001</v>
      </c>
      <c r="T16" s="108">
        <f t="shared" si="1"/>
        <v>0</v>
      </c>
      <c r="U16" s="108">
        <f t="shared" si="2"/>
        <v>0</v>
      </c>
      <c r="V16" s="109">
        <f t="shared" si="3"/>
        <v>0</v>
      </c>
      <c r="W16" s="92"/>
      <c r="AQ16" s="92"/>
      <c r="AR16" s="92"/>
      <c r="AS16" s="92"/>
      <c r="BA16" s="92"/>
      <c r="BB16" s="92"/>
      <c r="BC16" s="92"/>
    </row>
    <row r="17" spans="1:55" s="91" customFormat="1" x14ac:dyDescent="0.25">
      <c r="A17" s="158">
        <v>10</v>
      </c>
      <c r="B17" s="160" t="s">
        <v>992</v>
      </c>
      <c r="C17" s="153" t="s">
        <v>607</v>
      </c>
      <c r="D17" s="160" t="s">
        <v>426</v>
      </c>
      <c r="E17" s="160" t="s">
        <v>211</v>
      </c>
      <c r="F17" s="163" t="s">
        <v>219</v>
      </c>
      <c r="G17" s="121" t="s">
        <v>2</v>
      </c>
      <c r="H17" s="150">
        <v>62.71</v>
      </c>
      <c r="I17" s="102"/>
      <c r="J17" s="102">
        <v>1</v>
      </c>
      <c r="K17" s="102"/>
      <c r="L17" s="102"/>
      <c r="M17" s="102">
        <v>1</v>
      </c>
      <c r="N17" s="102">
        <v>1</v>
      </c>
      <c r="O17" s="102"/>
      <c r="P17" s="102">
        <v>1</v>
      </c>
      <c r="Q17" s="102"/>
      <c r="R17" s="122">
        <f>IFERROR(VLOOKUP(G17,'Úklid kategorie'!$E$5:$F$11,2,FALSE),"Není kategorie")</f>
        <v>0</v>
      </c>
      <c r="S17" s="107">
        <f t="shared" si="0"/>
        <v>1662.5591586666667</v>
      </c>
      <c r="T17" s="108">
        <f t="shared" si="1"/>
        <v>0</v>
      </c>
      <c r="U17" s="108">
        <f t="shared" si="2"/>
        <v>0</v>
      </c>
      <c r="V17" s="109">
        <f t="shared" si="3"/>
        <v>0</v>
      </c>
      <c r="W17" s="92"/>
      <c r="AH17" s="92"/>
      <c r="AI17" s="92"/>
      <c r="AJ17" s="92"/>
      <c r="AQ17" s="92"/>
      <c r="AR17" s="92"/>
      <c r="AS17" s="92"/>
      <c r="BA17" s="92"/>
      <c r="BB17" s="92"/>
      <c r="BC17" s="92"/>
    </row>
    <row r="18" spans="1:55" s="91" customFormat="1" x14ac:dyDescent="0.25">
      <c r="A18" s="158">
        <v>11</v>
      </c>
      <c r="B18" s="159" t="s">
        <v>993</v>
      </c>
      <c r="C18" s="153" t="s">
        <v>607</v>
      </c>
      <c r="D18" s="159" t="s">
        <v>427</v>
      </c>
      <c r="E18" s="159" t="s">
        <v>1074</v>
      </c>
      <c r="F18" s="163" t="s">
        <v>197</v>
      </c>
      <c r="G18" s="121" t="s">
        <v>6</v>
      </c>
      <c r="H18" s="156">
        <v>50.33</v>
      </c>
      <c r="I18" s="103"/>
      <c r="J18" s="102">
        <v>1</v>
      </c>
      <c r="K18" s="102"/>
      <c r="L18" s="102"/>
      <c r="M18" s="102">
        <v>1</v>
      </c>
      <c r="N18" s="102">
        <v>1</v>
      </c>
      <c r="O18" s="102">
        <v>1</v>
      </c>
      <c r="P18" s="102">
        <v>1</v>
      </c>
      <c r="Q18" s="103"/>
      <c r="R18" s="122">
        <f>IFERROR(VLOOKUP(G18,'Úklid kategorie'!$E$5:$F$11,2,FALSE),"Není kategorie")</f>
        <v>0</v>
      </c>
      <c r="S18" s="107">
        <f t="shared" si="0"/>
        <v>1351.1189159999999</v>
      </c>
      <c r="T18" s="108">
        <f t="shared" si="1"/>
        <v>0</v>
      </c>
      <c r="U18" s="108">
        <f t="shared" si="2"/>
        <v>0</v>
      </c>
      <c r="V18" s="109">
        <f t="shared" si="3"/>
        <v>0</v>
      </c>
      <c r="W18" s="92"/>
      <c r="AH18" s="92"/>
      <c r="AI18" s="92"/>
      <c r="AJ18" s="92"/>
      <c r="AQ18" s="92"/>
      <c r="AR18" s="92"/>
      <c r="AS18" s="92"/>
      <c r="BA18" s="92"/>
      <c r="BB18" s="92"/>
      <c r="BC18" s="92"/>
    </row>
    <row r="19" spans="1:55" x14ac:dyDescent="0.25">
      <c r="A19" s="158">
        <v>12</v>
      </c>
      <c r="B19" s="160" t="s">
        <v>994</v>
      </c>
      <c r="C19" s="153" t="s">
        <v>607</v>
      </c>
      <c r="D19" s="160" t="s">
        <v>428</v>
      </c>
      <c r="E19" s="160" t="s">
        <v>1090</v>
      </c>
      <c r="F19" s="234" t="s">
        <v>224</v>
      </c>
      <c r="G19" s="121" t="s">
        <v>2</v>
      </c>
      <c r="H19" s="150">
        <v>3.15</v>
      </c>
      <c r="I19" s="103"/>
      <c r="J19" s="103">
        <v>1</v>
      </c>
      <c r="K19" s="103"/>
      <c r="L19" s="103"/>
      <c r="M19" s="103">
        <v>1</v>
      </c>
      <c r="N19" s="103">
        <v>1</v>
      </c>
      <c r="O19" s="103">
        <v>1</v>
      </c>
      <c r="P19" s="103">
        <v>1</v>
      </c>
      <c r="Q19" s="103"/>
      <c r="R19" s="122">
        <f>IFERROR(VLOOKUP(G19,'Úklid kategorie'!$E$5:$F$11,2,FALSE),"Není kategorie")</f>
        <v>0</v>
      </c>
      <c r="S19" s="107">
        <f t="shared" si="0"/>
        <v>84.562380000000005</v>
      </c>
      <c r="T19" s="108">
        <f t="shared" si="1"/>
        <v>0</v>
      </c>
      <c r="U19" s="108">
        <f t="shared" si="2"/>
        <v>0</v>
      </c>
      <c r="V19" s="109">
        <f t="shared" si="3"/>
        <v>0</v>
      </c>
      <c r="W19" s="2"/>
      <c r="AH19" s="2"/>
      <c r="AI19" s="2"/>
      <c r="AJ19" s="2"/>
      <c r="AP19" s="2"/>
      <c r="AQ19" s="2"/>
      <c r="AR19" s="2"/>
      <c r="AS19" s="2"/>
      <c r="BA19" s="2"/>
      <c r="BB19" s="2"/>
      <c r="BC19" s="2"/>
    </row>
    <row r="20" spans="1:55" x14ac:dyDescent="0.25">
      <c r="A20" s="158">
        <v>13</v>
      </c>
      <c r="B20" s="159" t="s">
        <v>995</v>
      </c>
      <c r="C20" s="153" t="s">
        <v>607</v>
      </c>
      <c r="D20" s="159" t="s">
        <v>429</v>
      </c>
      <c r="E20" s="159" t="s">
        <v>208</v>
      </c>
      <c r="F20" s="163" t="s">
        <v>219</v>
      </c>
      <c r="G20" s="121" t="s">
        <v>3</v>
      </c>
      <c r="H20" s="156">
        <v>22.05</v>
      </c>
      <c r="I20" s="102"/>
      <c r="J20" s="103">
        <v>1</v>
      </c>
      <c r="K20" s="103"/>
      <c r="L20" s="103"/>
      <c r="M20" s="103">
        <v>1</v>
      </c>
      <c r="N20" s="103">
        <v>1</v>
      </c>
      <c r="O20" s="103"/>
      <c r="P20" s="103">
        <v>1</v>
      </c>
      <c r="Q20" s="102"/>
      <c r="R20" s="122">
        <f>IFERROR(VLOOKUP(G20,'Úklid kategorie'!$E$5:$F$11,2,FALSE),"Není kategorie")</f>
        <v>0</v>
      </c>
      <c r="S20" s="107">
        <f t="shared" si="0"/>
        <v>584.58665999999994</v>
      </c>
      <c r="T20" s="108">
        <f t="shared" si="1"/>
        <v>0</v>
      </c>
      <c r="U20" s="108">
        <f t="shared" si="2"/>
        <v>0</v>
      </c>
      <c r="V20" s="109">
        <f t="shared" si="3"/>
        <v>0</v>
      </c>
      <c r="W20" s="2"/>
      <c r="AH20" s="2"/>
      <c r="AI20" s="2"/>
      <c r="AJ20" s="2"/>
      <c r="AP20" s="2"/>
      <c r="AQ20" s="2"/>
      <c r="AR20" s="2"/>
      <c r="AS20" s="2"/>
      <c r="BA20" s="2"/>
      <c r="BB20" s="2"/>
      <c r="BC20" s="2"/>
    </row>
    <row r="21" spans="1:55" s="91" customFormat="1" x14ac:dyDescent="0.25">
      <c r="A21" s="158">
        <v>14</v>
      </c>
      <c r="B21" s="160" t="s">
        <v>996</v>
      </c>
      <c r="C21" s="153" t="s">
        <v>607</v>
      </c>
      <c r="D21" s="160" t="s">
        <v>734</v>
      </c>
      <c r="E21" s="160" t="s">
        <v>208</v>
      </c>
      <c r="F21" s="163" t="s">
        <v>219</v>
      </c>
      <c r="G21" s="121" t="s">
        <v>3</v>
      </c>
      <c r="H21" s="150">
        <v>2.88</v>
      </c>
      <c r="I21" s="102"/>
      <c r="J21" s="103">
        <v>1</v>
      </c>
      <c r="K21" s="103"/>
      <c r="L21" s="103"/>
      <c r="M21" s="103">
        <v>1</v>
      </c>
      <c r="N21" s="103">
        <v>1</v>
      </c>
      <c r="O21" s="103"/>
      <c r="P21" s="103">
        <v>1</v>
      </c>
      <c r="Q21" s="90"/>
      <c r="R21" s="122">
        <f>IFERROR(VLOOKUP(G21,'Úklid kategorie'!$E$5:$F$11,2,FALSE),"Není kategorie")</f>
        <v>0</v>
      </c>
      <c r="S21" s="107">
        <f t="shared" si="0"/>
        <v>76.354175999999995</v>
      </c>
      <c r="T21" s="108">
        <f t="shared" si="1"/>
        <v>0</v>
      </c>
      <c r="U21" s="108">
        <f t="shared" si="2"/>
        <v>0</v>
      </c>
      <c r="V21" s="109">
        <f t="shared" si="3"/>
        <v>0</v>
      </c>
      <c r="W21" s="92"/>
      <c r="AH21" s="92"/>
      <c r="AI21" s="92"/>
      <c r="AJ21" s="92"/>
      <c r="AP21" s="92"/>
      <c r="AQ21" s="92"/>
      <c r="AR21" s="92"/>
      <c r="AS21" s="92"/>
      <c r="BA21" s="92"/>
      <c r="BB21" s="92"/>
      <c r="BC21" s="92"/>
    </row>
    <row r="22" spans="1:55" x14ac:dyDescent="0.25">
      <c r="A22" s="158">
        <v>15</v>
      </c>
      <c r="B22" s="159" t="s">
        <v>997</v>
      </c>
      <c r="C22" s="153" t="s">
        <v>607</v>
      </c>
      <c r="D22" s="159" t="s">
        <v>850</v>
      </c>
      <c r="E22" s="159" t="s">
        <v>209</v>
      </c>
      <c r="F22" s="163" t="s">
        <v>219</v>
      </c>
      <c r="G22" s="121"/>
      <c r="H22" s="156"/>
      <c r="I22" s="102"/>
      <c r="J22" s="103"/>
      <c r="K22" s="103"/>
      <c r="L22" s="103"/>
      <c r="M22" s="103"/>
      <c r="N22" s="103"/>
      <c r="O22" s="103"/>
      <c r="P22" s="103"/>
      <c r="Q22" s="93"/>
      <c r="R22" s="122" t="s">
        <v>1153</v>
      </c>
      <c r="S22" s="107">
        <f t="shared" si="0"/>
        <v>0</v>
      </c>
      <c r="T22" s="108">
        <v>0</v>
      </c>
      <c r="U22" s="108">
        <f t="shared" si="2"/>
        <v>0</v>
      </c>
      <c r="V22" s="109">
        <f t="shared" si="3"/>
        <v>0</v>
      </c>
      <c r="W22" s="2"/>
      <c r="AH22" s="2"/>
      <c r="AI22" s="2"/>
      <c r="AJ22" s="2"/>
      <c r="AQ22" s="2"/>
      <c r="AR22" s="2"/>
      <c r="AS22" s="2"/>
      <c r="BA22" s="2"/>
      <c r="BB22" s="2"/>
      <c r="BC22" s="2"/>
    </row>
    <row r="23" spans="1:55" x14ac:dyDescent="0.25">
      <c r="A23" s="158">
        <v>16</v>
      </c>
      <c r="B23" s="160" t="s">
        <v>998</v>
      </c>
      <c r="C23" s="153" t="s">
        <v>607</v>
      </c>
      <c r="D23" s="160" t="s">
        <v>1071</v>
      </c>
      <c r="E23" s="160" t="s">
        <v>208</v>
      </c>
      <c r="F23" s="163" t="s">
        <v>219</v>
      </c>
      <c r="G23" s="121" t="s">
        <v>3</v>
      </c>
      <c r="H23" s="150">
        <v>21.49</v>
      </c>
      <c r="I23" s="102"/>
      <c r="J23" s="103">
        <v>1</v>
      </c>
      <c r="K23" s="103"/>
      <c r="L23" s="103"/>
      <c r="M23" s="103">
        <v>1</v>
      </c>
      <c r="N23" s="103">
        <v>1</v>
      </c>
      <c r="O23" s="103"/>
      <c r="P23" s="103">
        <v>1</v>
      </c>
      <c r="Q23" s="102"/>
      <c r="R23" s="122">
        <f>IFERROR(VLOOKUP(G23,'Úklid kategorie'!$E$5:$F$11,2,FALSE),"Není kategorie")</f>
        <v>0</v>
      </c>
      <c r="S23" s="107">
        <f t="shared" si="0"/>
        <v>569.74001466666664</v>
      </c>
      <c r="T23" s="108">
        <f t="shared" si="1"/>
        <v>0</v>
      </c>
      <c r="U23" s="108">
        <f t="shared" si="2"/>
        <v>0</v>
      </c>
      <c r="V23" s="109">
        <f t="shared" si="3"/>
        <v>0</v>
      </c>
      <c r="W23" s="2"/>
      <c r="AH23" s="2"/>
      <c r="AI23" s="2"/>
      <c r="AJ23" s="2"/>
      <c r="AP23" s="2"/>
      <c r="AQ23" s="2"/>
      <c r="AR23" s="2"/>
      <c r="AS23" s="2"/>
      <c r="BA23" s="2"/>
      <c r="BB23" s="2"/>
      <c r="BC23" s="2"/>
    </row>
    <row r="24" spans="1:55" x14ac:dyDescent="0.25">
      <c r="A24" s="158">
        <v>17</v>
      </c>
      <c r="B24" s="159" t="s">
        <v>999</v>
      </c>
      <c r="C24" s="153" t="s">
        <v>608</v>
      </c>
      <c r="D24" s="159" t="s">
        <v>445</v>
      </c>
      <c r="E24" s="159" t="s">
        <v>206</v>
      </c>
      <c r="F24" s="163" t="s">
        <v>219</v>
      </c>
      <c r="G24" s="121" t="s">
        <v>2</v>
      </c>
      <c r="H24" s="156">
        <v>187.54</v>
      </c>
      <c r="I24" s="102"/>
      <c r="J24" s="102">
        <v>1</v>
      </c>
      <c r="K24" s="102"/>
      <c r="L24" s="102"/>
      <c r="M24" s="102">
        <v>1</v>
      </c>
      <c r="N24" s="102">
        <v>1</v>
      </c>
      <c r="O24" s="102"/>
      <c r="P24" s="102">
        <v>1</v>
      </c>
      <c r="Q24" s="103"/>
      <c r="R24" s="122">
        <f>IFERROR(VLOOKUP(G24,'Úklid kategorie'!$E$5:$F$11,2,FALSE),"Není kategorie")</f>
        <v>0</v>
      </c>
      <c r="S24" s="107">
        <f t="shared" si="0"/>
        <v>4972.0354746666671</v>
      </c>
      <c r="T24" s="108">
        <f t="shared" si="1"/>
        <v>0</v>
      </c>
      <c r="U24" s="108">
        <f t="shared" si="2"/>
        <v>0</v>
      </c>
      <c r="V24" s="109">
        <f t="shared" si="3"/>
        <v>0</v>
      </c>
      <c r="AH24" s="2"/>
      <c r="AI24" s="2"/>
      <c r="AJ24" s="2"/>
      <c r="AQ24" s="2"/>
      <c r="AR24" s="2"/>
      <c r="AS24" s="2"/>
      <c r="BA24" s="2"/>
      <c r="BB24" s="2"/>
      <c r="BC24" s="2"/>
    </row>
    <row r="25" spans="1:55" s="91" customFormat="1" x14ac:dyDescent="0.25">
      <c r="A25" s="158">
        <v>18</v>
      </c>
      <c r="B25" s="160" t="s">
        <v>1000</v>
      </c>
      <c r="C25" s="153" t="s">
        <v>608</v>
      </c>
      <c r="D25" s="160" t="s">
        <v>446</v>
      </c>
      <c r="E25" s="160" t="s">
        <v>210</v>
      </c>
      <c r="F25" s="163" t="s">
        <v>199</v>
      </c>
      <c r="G25" s="121" t="s">
        <v>5</v>
      </c>
      <c r="H25" s="150">
        <v>12.01</v>
      </c>
      <c r="I25" s="102"/>
      <c r="J25" s="102">
        <v>1</v>
      </c>
      <c r="K25" s="102"/>
      <c r="L25" s="102"/>
      <c r="M25" s="102">
        <v>1</v>
      </c>
      <c r="N25" s="102">
        <v>1</v>
      </c>
      <c r="O25" s="102">
        <v>1</v>
      </c>
      <c r="P25" s="102">
        <v>1</v>
      </c>
      <c r="Q25" s="102"/>
      <c r="R25" s="122">
        <f>IFERROR(VLOOKUP(G25,'Úklid kategorie'!$E$5:$F$11,2,FALSE),"Není kategorie")</f>
        <v>0</v>
      </c>
      <c r="S25" s="107">
        <f t="shared" si="0"/>
        <v>322.41085199999998</v>
      </c>
      <c r="T25" s="108">
        <f t="shared" si="1"/>
        <v>0</v>
      </c>
      <c r="U25" s="108">
        <f t="shared" si="2"/>
        <v>0</v>
      </c>
      <c r="V25" s="109">
        <f t="shared" si="3"/>
        <v>0</v>
      </c>
      <c r="AH25" s="92"/>
      <c r="AI25" s="92"/>
      <c r="AJ25" s="92"/>
      <c r="AQ25" s="92"/>
      <c r="AR25" s="92"/>
      <c r="AS25" s="92"/>
      <c r="BA25" s="92"/>
      <c r="BB25" s="92"/>
      <c r="BC25" s="92"/>
    </row>
    <row r="26" spans="1:55" x14ac:dyDescent="0.25">
      <c r="A26" s="158">
        <v>19</v>
      </c>
      <c r="B26" s="159" t="s">
        <v>1001</v>
      </c>
      <c r="C26" s="153" t="s">
        <v>608</v>
      </c>
      <c r="D26" s="159" t="s">
        <v>447</v>
      </c>
      <c r="E26" s="159" t="s">
        <v>210</v>
      </c>
      <c r="F26" s="163" t="s">
        <v>1082</v>
      </c>
      <c r="G26" s="121" t="s">
        <v>5</v>
      </c>
      <c r="H26" s="156">
        <v>22.14</v>
      </c>
      <c r="I26" s="103"/>
      <c r="J26" s="102">
        <v>1</v>
      </c>
      <c r="K26" s="102"/>
      <c r="L26" s="102"/>
      <c r="M26" s="102">
        <v>1</v>
      </c>
      <c r="N26" s="102">
        <v>1</v>
      </c>
      <c r="O26" s="102">
        <v>1</v>
      </c>
      <c r="P26" s="102">
        <v>1</v>
      </c>
      <c r="Q26" s="103"/>
      <c r="R26" s="122">
        <f>IFERROR(VLOOKUP(G26,'Úklid kategorie'!$E$5:$F$11,2,FALSE),"Není kategorie")</f>
        <v>0</v>
      </c>
      <c r="S26" s="107">
        <f>(H26*I26*30.4167)+(H26*J26*21)+(H26*K26*4.3452)+(H26*L26*4.3452)+(H26*M26*4.3452)+H26*N26+(H26*O26/3)+(H26*P26/6)+(H26*Q26/12)</f>
        <v>594.35272800000007</v>
      </c>
      <c r="T26" s="108">
        <f t="shared" si="1"/>
        <v>0</v>
      </c>
      <c r="U26" s="108">
        <f t="shared" si="2"/>
        <v>0</v>
      </c>
      <c r="V26" s="109">
        <f t="shared" si="3"/>
        <v>0</v>
      </c>
      <c r="AH26" s="2"/>
      <c r="AI26" s="2"/>
      <c r="AJ26" s="2"/>
      <c r="AQ26" s="2"/>
      <c r="AR26" s="2"/>
      <c r="AS26" s="2"/>
      <c r="BA26" s="2"/>
      <c r="BB26" s="2"/>
      <c r="BC26" s="2"/>
    </row>
    <row r="27" spans="1:55" x14ac:dyDescent="0.25">
      <c r="A27" s="158">
        <v>20</v>
      </c>
      <c r="B27" s="160" t="s">
        <v>1002</v>
      </c>
      <c r="C27" s="153" t="s">
        <v>608</v>
      </c>
      <c r="D27" s="160" t="s">
        <v>448</v>
      </c>
      <c r="E27" s="160" t="s">
        <v>210</v>
      </c>
      <c r="F27" s="163" t="s">
        <v>1083</v>
      </c>
      <c r="G27" s="121" t="s">
        <v>5</v>
      </c>
      <c r="H27" s="150">
        <v>26.71</v>
      </c>
      <c r="I27" s="103"/>
      <c r="J27" s="102">
        <v>1</v>
      </c>
      <c r="K27" s="102"/>
      <c r="L27" s="102"/>
      <c r="M27" s="102">
        <v>1</v>
      </c>
      <c r="N27" s="102">
        <v>1</v>
      </c>
      <c r="O27" s="102">
        <v>1</v>
      </c>
      <c r="P27" s="102">
        <v>1</v>
      </c>
      <c r="Q27" s="103"/>
      <c r="R27" s="122">
        <f>IFERROR(VLOOKUP(G27,'Úklid kategorie'!$E$5:$F$11,2,FALSE),"Není kategorie")</f>
        <v>0</v>
      </c>
      <c r="S27" s="107">
        <f t="shared" si="0"/>
        <v>717.03529200000003</v>
      </c>
      <c r="T27" s="108">
        <f t="shared" si="1"/>
        <v>0</v>
      </c>
      <c r="U27" s="108">
        <f t="shared" si="2"/>
        <v>0</v>
      </c>
      <c r="V27" s="109">
        <f t="shared" si="3"/>
        <v>0</v>
      </c>
      <c r="AH27" s="2"/>
      <c r="AI27" s="2"/>
      <c r="AJ27" s="2"/>
      <c r="AQ27" s="2"/>
      <c r="AR27" s="2"/>
      <c r="AS27" s="2"/>
      <c r="BA27" s="2"/>
      <c r="BB27" s="2"/>
      <c r="BC27" s="2"/>
    </row>
    <row r="28" spans="1:55" s="91" customFormat="1" x14ac:dyDescent="0.25">
      <c r="A28" s="158">
        <v>21</v>
      </c>
      <c r="B28" s="159" t="s">
        <v>1003</v>
      </c>
      <c r="C28" s="153" t="s">
        <v>608</v>
      </c>
      <c r="D28" s="159" t="s">
        <v>449</v>
      </c>
      <c r="E28" s="159" t="s">
        <v>210</v>
      </c>
      <c r="F28" s="163" t="s">
        <v>1084</v>
      </c>
      <c r="G28" s="121" t="s">
        <v>5</v>
      </c>
      <c r="H28" s="156">
        <v>22.14</v>
      </c>
      <c r="I28" s="103"/>
      <c r="J28" s="102">
        <v>1</v>
      </c>
      <c r="K28" s="102"/>
      <c r="L28" s="102"/>
      <c r="M28" s="102">
        <v>1</v>
      </c>
      <c r="N28" s="102">
        <v>1</v>
      </c>
      <c r="O28" s="102">
        <v>1</v>
      </c>
      <c r="P28" s="102">
        <v>1</v>
      </c>
      <c r="Q28" s="103"/>
      <c r="R28" s="122">
        <f>IFERROR(VLOOKUP(G28,'Úklid kategorie'!$E$5:$F$11,2,FALSE),"Není kategorie")</f>
        <v>0</v>
      </c>
      <c r="S28" s="107">
        <f t="shared" si="0"/>
        <v>594.35272800000007</v>
      </c>
      <c r="T28" s="108">
        <f t="shared" si="1"/>
        <v>0</v>
      </c>
      <c r="U28" s="108">
        <f t="shared" si="2"/>
        <v>0</v>
      </c>
      <c r="V28" s="109">
        <f t="shared" si="3"/>
        <v>0</v>
      </c>
      <c r="AH28" s="92"/>
      <c r="AI28" s="92"/>
      <c r="AJ28" s="92"/>
      <c r="AQ28" s="92"/>
      <c r="AR28" s="92"/>
      <c r="AS28" s="92"/>
      <c r="BA28" s="92"/>
      <c r="BB28" s="92"/>
      <c r="BC28" s="92"/>
    </row>
    <row r="29" spans="1:55" x14ac:dyDescent="0.25">
      <c r="A29" s="158">
        <v>22</v>
      </c>
      <c r="B29" s="160" t="s">
        <v>1004</v>
      </c>
      <c r="C29" s="153" t="s">
        <v>608</v>
      </c>
      <c r="D29" s="160" t="s">
        <v>450</v>
      </c>
      <c r="E29" s="160" t="s">
        <v>1075</v>
      </c>
      <c r="F29" s="163" t="s">
        <v>199</v>
      </c>
      <c r="G29" s="121" t="s">
        <v>5</v>
      </c>
      <c r="H29" s="150">
        <v>26.71</v>
      </c>
      <c r="I29" s="103"/>
      <c r="J29" s="102">
        <v>1</v>
      </c>
      <c r="K29" s="102"/>
      <c r="L29" s="102"/>
      <c r="M29" s="102">
        <v>1</v>
      </c>
      <c r="N29" s="102">
        <v>1</v>
      </c>
      <c r="O29" s="102">
        <v>1</v>
      </c>
      <c r="P29" s="102">
        <v>1</v>
      </c>
      <c r="Q29" s="103"/>
      <c r="R29" s="122">
        <f>IFERROR(VLOOKUP(G29,'Úklid kategorie'!$E$5:$F$11,2,FALSE),"Není kategorie")</f>
        <v>0</v>
      </c>
      <c r="S29" s="107">
        <f t="shared" si="0"/>
        <v>717.03529200000003</v>
      </c>
      <c r="T29" s="108">
        <f t="shared" si="1"/>
        <v>0</v>
      </c>
      <c r="U29" s="108">
        <f t="shared" si="2"/>
        <v>0</v>
      </c>
      <c r="V29" s="109">
        <f t="shared" si="3"/>
        <v>0</v>
      </c>
      <c r="W29" s="2"/>
      <c r="AH29" s="2"/>
      <c r="AI29" s="2"/>
      <c r="AJ29" s="2"/>
      <c r="AQ29" s="2"/>
      <c r="AR29" s="2"/>
      <c r="AS29" s="2"/>
      <c r="BA29" s="2"/>
      <c r="BB29" s="2"/>
      <c r="BC29" s="2"/>
    </row>
    <row r="30" spans="1:55" x14ac:dyDescent="0.25">
      <c r="A30" s="158">
        <v>23</v>
      </c>
      <c r="B30" s="159" t="s">
        <v>1005</v>
      </c>
      <c r="C30" s="153" t="s">
        <v>608</v>
      </c>
      <c r="D30" s="159" t="s">
        <v>451</v>
      </c>
      <c r="E30" s="159" t="s">
        <v>210</v>
      </c>
      <c r="F30" s="163" t="s">
        <v>1085</v>
      </c>
      <c r="G30" s="121" t="s">
        <v>5</v>
      </c>
      <c r="H30" s="156">
        <v>22.14</v>
      </c>
      <c r="I30" s="103"/>
      <c r="J30" s="102">
        <v>1</v>
      </c>
      <c r="K30" s="102"/>
      <c r="L30" s="102"/>
      <c r="M30" s="102">
        <v>1</v>
      </c>
      <c r="N30" s="102">
        <v>1</v>
      </c>
      <c r="O30" s="102">
        <v>1</v>
      </c>
      <c r="P30" s="102">
        <v>1</v>
      </c>
      <c r="Q30" s="103"/>
      <c r="R30" s="122">
        <f>IFERROR(VLOOKUP(G30,'Úklid kategorie'!$E$5:$F$11,2,FALSE),"Není kategorie")</f>
        <v>0</v>
      </c>
      <c r="S30" s="107">
        <f t="shared" si="0"/>
        <v>594.35272800000007</v>
      </c>
      <c r="T30" s="108">
        <f t="shared" si="1"/>
        <v>0</v>
      </c>
      <c r="U30" s="108">
        <f t="shared" si="2"/>
        <v>0</v>
      </c>
      <c r="V30" s="109">
        <f t="shared" si="3"/>
        <v>0</v>
      </c>
      <c r="W30" s="2"/>
      <c r="AH30" s="2"/>
      <c r="AI30" s="2"/>
      <c r="AJ30" s="2"/>
      <c r="AQ30" s="2"/>
      <c r="AR30" s="2"/>
      <c r="AS30" s="2"/>
      <c r="BA30" s="2"/>
      <c r="BB30" s="2"/>
      <c r="BC30" s="2"/>
    </row>
    <row r="31" spans="1:55" x14ac:dyDescent="0.25">
      <c r="A31" s="158">
        <v>24</v>
      </c>
      <c r="B31" s="160" t="s">
        <v>1006</v>
      </c>
      <c r="C31" s="153" t="s">
        <v>608</v>
      </c>
      <c r="D31" s="160" t="s">
        <v>452</v>
      </c>
      <c r="E31" s="160" t="s">
        <v>1076</v>
      </c>
      <c r="F31" s="163" t="s">
        <v>1083</v>
      </c>
      <c r="G31" s="121" t="s">
        <v>5</v>
      </c>
      <c r="H31" s="150">
        <v>12.01</v>
      </c>
      <c r="I31" s="102"/>
      <c r="J31" s="102">
        <v>1</v>
      </c>
      <c r="K31" s="102"/>
      <c r="L31" s="102"/>
      <c r="M31" s="102">
        <v>1</v>
      </c>
      <c r="N31" s="102">
        <v>1</v>
      </c>
      <c r="O31" s="102">
        <v>1</v>
      </c>
      <c r="P31" s="102">
        <v>1</v>
      </c>
      <c r="Q31" s="102"/>
      <c r="R31" s="122">
        <f>IFERROR(VLOOKUP(G31,'Úklid kategorie'!$E$5:$F$11,2,FALSE),"Není kategorie")</f>
        <v>0</v>
      </c>
      <c r="S31" s="107">
        <f t="shared" si="0"/>
        <v>322.41085199999998</v>
      </c>
      <c r="T31" s="108">
        <f t="shared" si="1"/>
        <v>0</v>
      </c>
      <c r="U31" s="108">
        <f t="shared" si="2"/>
        <v>0</v>
      </c>
      <c r="V31" s="109">
        <f t="shared" si="3"/>
        <v>0</v>
      </c>
      <c r="W31" s="2"/>
      <c r="AH31" s="2"/>
      <c r="AI31" s="2"/>
      <c r="AJ31" s="2"/>
      <c r="AQ31" s="2"/>
      <c r="AR31" s="2"/>
      <c r="AS31" s="2"/>
      <c r="BA31" s="2"/>
      <c r="BB31" s="2"/>
      <c r="BC31" s="2"/>
    </row>
    <row r="32" spans="1:55" x14ac:dyDescent="0.25">
      <c r="A32" s="158">
        <v>25</v>
      </c>
      <c r="B32" s="159" t="s">
        <v>1007</v>
      </c>
      <c r="C32" s="153" t="s">
        <v>608</v>
      </c>
      <c r="D32" s="159" t="s">
        <v>453</v>
      </c>
      <c r="E32" s="159" t="s">
        <v>210</v>
      </c>
      <c r="F32" s="163" t="s">
        <v>199</v>
      </c>
      <c r="G32" s="121" t="s">
        <v>5</v>
      </c>
      <c r="H32" s="156">
        <v>37.729999999999997</v>
      </c>
      <c r="I32" s="103"/>
      <c r="J32" s="102">
        <v>1</v>
      </c>
      <c r="K32" s="102"/>
      <c r="L32" s="102"/>
      <c r="M32" s="102">
        <v>1</v>
      </c>
      <c r="N32" s="102">
        <v>1</v>
      </c>
      <c r="O32" s="102">
        <v>1</v>
      </c>
      <c r="P32" s="102">
        <v>1</v>
      </c>
      <c r="Q32" s="103"/>
      <c r="R32" s="122">
        <f>IFERROR(VLOOKUP(G32,'Úklid kategorie'!$E$5:$F$11,2,FALSE),"Není kategorie")</f>
        <v>0</v>
      </c>
      <c r="S32" s="107">
        <f t="shared" si="0"/>
        <v>1012.8693959999999</v>
      </c>
      <c r="T32" s="108">
        <f t="shared" si="1"/>
        <v>0</v>
      </c>
      <c r="U32" s="108">
        <f t="shared" si="2"/>
        <v>0</v>
      </c>
      <c r="V32" s="109">
        <f t="shared" si="3"/>
        <v>0</v>
      </c>
      <c r="W32" s="2"/>
      <c r="AH32" s="2"/>
      <c r="AI32" s="2"/>
      <c r="AJ32" s="2"/>
      <c r="AQ32" s="2"/>
      <c r="AR32" s="2"/>
      <c r="AS32" s="2"/>
      <c r="BA32" s="2"/>
      <c r="BB32" s="2"/>
      <c r="BC32" s="2"/>
    </row>
    <row r="33" spans="1:55" x14ac:dyDescent="0.25">
      <c r="A33" s="158">
        <v>26</v>
      </c>
      <c r="B33" s="160" t="s">
        <v>1008</v>
      </c>
      <c r="C33" s="153" t="s">
        <v>608</v>
      </c>
      <c r="D33" s="160" t="s">
        <v>454</v>
      </c>
      <c r="E33" s="160" t="s">
        <v>210</v>
      </c>
      <c r="F33" s="163" t="s">
        <v>199</v>
      </c>
      <c r="G33" s="121" t="s">
        <v>5</v>
      </c>
      <c r="H33" s="150">
        <v>19.55</v>
      </c>
      <c r="I33" s="103"/>
      <c r="J33" s="102">
        <v>1</v>
      </c>
      <c r="K33" s="102"/>
      <c r="L33" s="102"/>
      <c r="M33" s="102">
        <v>1</v>
      </c>
      <c r="N33" s="102">
        <v>1</v>
      </c>
      <c r="O33" s="102">
        <v>1</v>
      </c>
      <c r="P33" s="102">
        <v>1</v>
      </c>
      <c r="Q33" s="103"/>
      <c r="R33" s="122">
        <f>IFERROR(VLOOKUP(G33,'Úklid kategorie'!$E$5:$F$11,2,FALSE),"Není kategorie")</f>
        <v>0</v>
      </c>
      <c r="S33" s="107">
        <f t="shared" si="0"/>
        <v>524.82366000000002</v>
      </c>
      <c r="T33" s="108">
        <f t="shared" si="1"/>
        <v>0</v>
      </c>
      <c r="U33" s="108">
        <f t="shared" si="2"/>
        <v>0</v>
      </c>
      <c r="V33" s="109">
        <f t="shared" si="3"/>
        <v>0</v>
      </c>
      <c r="W33" s="2"/>
      <c r="AH33" s="2"/>
      <c r="AI33" s="2"/>
      <c r="AJ33" s="2"/>
      <c r="AQ33" s="2"/>
      <c r="AR33" s="2"/>
      <c r="AS33" s="2"/>
      <c r="BA33" s="2"/>
      <c r="BB33" s="2"/>
      <c r="BC33" s="2"/>
    </row>
    <row r="34" spans="1:55" x14ac:dyDescent="0.25">
      <c r="A34" s="158">
        <v>27</v>
      </c>
      <c r="B34" s="159" t="s">
        <v>1009</v>
      </c>
      <c r="C34" s="153" t="s">
        <v>608</v>
      </c>
      <c r="D34" s="159" t="s">
        <v>455</v>
      </c>
      <c r="E34" s="159" t="s">
        <v>210</v>
      </c>
      <c r="F34" s="163" t="s">
        <v>1081</v>
      </c>
      <c r="G34" s="121" t="s">
        <v>5</v>
      </c>
      <c r="H34" s="156">
        <v>21.5</v>
      </c>
      <c r="I34" s="103"/>
      <c r="J34" s="102">
        <v>1</v>
      </c>
      <c r="K34" s="102"/>
      <c r="L34" s="102"/>
      <c r="M34" s="102">
        <v>1</v>
      </c>
      <c r="N34" s="102">
        <v>1</v>
      </c>
      <c r="O34" s="102">
        <v>1</v>
      </c>
      <c r="P34" s="102">
        <v>1</v>
      </c>
      <c r="Q34" s="103"/>
      <c r="R34" s="122">
        <f>IFERROR(VLOOKUP(G34,'Úklid kategorie'!$E$5:$F$11,2,FALSE),"Není kategorie")</f>
        <v>0</v>
      </c>
      <c r="S34" s="107">
        <f t="shared" si="0"/>
        <v>577.17179999999996</v>
      </c>
      <c r="T34" s="108">
        <f t="shared" si="1"/>
        <v>0</v>
      </c>
      <c r="U34" s="108">
        <f t="shared" si="2"/>
        <v>0</v>
      </c>
      <c r="V34" s="109">
        <f t="shared" si="3"/>
        <v>0</v>
      </c>
      <c r="W34" s="2"/>
      <c r="AH34" s="2"/>
      <c r="AI34" s="2"/>
      <c r="AJ34" s="2"/>
      <c r="AQ34" s="2"/>
      <c r="AR34" s="2"/>
      <c r="AS34" s="2"/>
      <c r="BA34" s="2"/>
      <c r="BB34" s="2"/>
      <c r="BC34" s="2"/>
    </row>
    <row r="35" spans="1:55" x14ac:dyDescent="0.25">
      <c r="A35" s="158">
        <v>28</v>
      </c>
      <c r="B35" s="160" t="s">
        <v>1010</v>
      </c>
      <c r="C35" s="153" t="s">
        <v>608</v>
      </c>
      <c r="D35" s="160" t="s">
        <v>456</v>
      </c>
      <c r="E35" s="160" t="s">
        <v>210</v>
      </c>
      <c r="F35" s="163" t="s">
        <v>199</v>
      </c>
      <c r="G35" s="121" t="s">
        <v>5</v>
      </c>
      <c r="H35" s="150">
        <v>19.55</v>
      </c>
      <c r="I35" s="103"/>
      <c r="J35" s="102">
        <v>1</v>
      </c>
      <c r="K35" s="102"/>
      <c r="L35" s="102"/>
      <c r="M35" s="102">
        <v>1</v>
      </c>
      <c r="N35" s="102">
        <v>1</v>
      </c>
      <c r="O35" s="102">
        <v>1</v>
      </c>
      <c r="P35" s="102">
        <v>1</v>
      </c>
      <c r="Q35" s="103"/>
      <c r="R35" s="122">
        <f>IFERROR(VLOOKUP(G35,'Úklid kategorie'!$E$5:$F$11,2,FALSE),"Není kategorie")</f>
        <v>0</v>
      </c>
      <c r="S35" s="107">
        <f t="shared" si="0"/>
        <v>524.82366000000002</v>
      </c>
      <c r="T35" s="108">
        <f t="shared" si="1"/>
        <v>0</v>
      </c>
      <c r="U35" s="108">
        <f t="shared" si="2"/>
        <v>0</v>
      </c>
      <c r="V35" s="109">
        <f t="shared" si="3"/>
        <v>0</v>
      </c>
      <c r="W35" s="2"/>
      <c r="AH35" s="2"/>
      <c r="AI35" s="2"/>
      <c r="AJ35" s="2"/>
      <c r="AQ35" s="2"/>
      <c r="AR35" s="2"/>
      <c r="AS35" s="2"/>
      <c r="BA35" s="2"/>
      <c r="BB35" s="2"/>
      <c r="BC35" s="2"/>
    </row>
    <row r="36" spans="1:55" x14ac:dyDescent="0.25">
      <c r="A36" s="158">
        <v>29</v>
      </c>
      <c r="B36" s="159" t="s">
        <v>1011</v>
      </c>
      <c r="C36" s="153" t="s">
        <v>608</v>
      </c>
      <c r="D36" s="159" t="s">
        <v>457</v>
      </c>
      <c r="E36" s="159" t="s">
        <v>1077</v>
      </c>
      <c r="F36" s="163" t="s">
        <v>1081</v>
      </c>
      <c r="G36" s="121" t="s">
        <v>6</v>
      </c>
      <c r="H36" s="156">
        <v>5.0999999999999996</v>
      </c>
      <c r="I36" s="90"/>
      <c r="J36" s="102">
        <v>1</v>
      </c>
      <c r="K36" s="102"/>
      <c r="L36" s="102"/>
      <c r="M36" s="102">
        <v>1</v>
      </c>
      <c r="N36" s="102">
        <v>1</v>
      </c>
      <c r="O36" s="102">
        <v>1</v>
      </c>
      <c r="P36" s="102">
        <v>1</v>
      </c>
      <c r="Q36" s="90"/>
      <c r="R36" s="122">
        <f>IFERROR(VLOOKUP(G36,'Úklid kategorie'!$E$5:$F$11,2,FALSE),"Není kategorie")</f>
        <v>0</v>
      </c>
      <c r="S36" s="107">
        <f t="shared" si="0"/>
        <v>136.91051999999996</v>
      </c>
      <c r="T36" s="108">
        <f t="shared" si="1"/>
        <v>0</v>
      </c>
      <c r="U36" s="108">
        <f t="shared" si="2"/>
        <v>0</v>
      </c>
      <c r="V36" s="109">
        <f t="shared" si="3"/>
        <v>0</v>
      </c>
      <c r="W36" s="2"/>
      <c r="AH36" s="2"/>
      <c r="AI36" s="2"/>
      <c r="AJ36" s="2"/>
      <c r="AQ36" s="2"/>
      <c r="AR36" s="2"/>
      <c r="AS36" s="2"/>
      <c r="BA36" s="2"/>
      <c r="BB36" s="2"/>
      <c r="BC36" s="2"/>
    </row>
    <row r="37" spans="1:55" x14ac:dyDescent="0.25">
      <c r="A37" s="158">
        <v>30</v>
      </c>
      <c r="B37" s="160" t="s">
        <v>1012</v>
      </c>
      <c r="C37" s="153" t="s">
        <v>608</v>
      </c>
      <c r="D37" s="160" t="s">
        <v>458</v>
      </c>
      <c r="E37" s="160" t="s">
        <v>210</v>
      </c>
      <c r="F37" s="163" t="s">
        <v>199</v>
      </c>
      <c r="G37" s="121" t="s">
        <v>5</v>
      </c>
      <c r="H37" s="150">
        <v>19.55</v>
      </c>
      <c r="I37" s="102"/>
      <c r="J37" s="102">
        <v>1</v>
      </c>
      <c r="K37" s="102"/>
      <c r="L37" s="102"/>
      <c r="M37" s="102">
        <v>1</v>
      </c>
      <c r="N37" s="102">
        <v>1</v>
      </c>
      <c r="O37" s="102">
        <v>1</v>
      </c>
      <c r="P37" s="102">
        <v>1</v>
      </c>
      <c r="Q37" s="102"/>
      <c r="R37" s="122">
        <f>IFERROR(VLOOKUP(G37,'Úklid kategorie'!$E$5:$F$11,2,FALSE),"Není kategorie")</f>
        <v>0</v>
      </c>
      <c r="S37" s="107">
        <f t="shared" si="0"/>
        <v>524.82366000000002</v>
      </c>
      <c r="T37" s="108">
        <f t="shared" si="1"/>
        <v>0</v>
      </c>
      <c r="U37" s="108">
        <f t="shared" si="2"/>
        <v>0</v>
      </c>
      <c r="V37" s="109">
        <f t="shared" si="3"/>
        <v>0</v>
      </c>
      <c r="AH37" s="2"/>
      <c r="AI37" s="2"/>
      <c r="AJ37" s="2"/>
      <c r="AQ37" s="2"/>
      <c r="AR37" s="2"/>
      <c r="AS37" s="2"/>
      <c r="BA37" s="2"/>
      <c r="BB37" s="2"/>
      <c r="BC37" s="2"/>
    </row>
    <row r="38" spans="1:55" x14ac:dyDescent="0.25">
      <c r="A38" s="158">
        <v>31</v>
      </c>
      <c r="B38" s="159" t="s">
        <v>1013</v>
      </c>
      <c r="C38" s="153" t="s">
        <v>608</v>
      </c>
      <c r="D38" s="159" t="s">
        <v>459</v>
      </c>
      <c r="E38" s="159" t="s">
        <v>206</v>
      </c>
      <c r="F38" s="163" t="s">
        <v>197</v>
      </c>
      <c r="G38" s="121" t="s">
        <v>2</v>
      </c>
      <c r="H38" s="156">
        <v>2.94</v>
      </c>
      <c r="I38" s="102"/>
      <c r="J38" s="102">
        <v>1</v>
      </c>
      <c r="K38" s="102"/>
      <c r="L38" s="102"/>
      <c r="M38" s="102">
        <v>1</v>
      </c>
      <c r="N38" s="102">
        <v>1</v>
      </c>
      <c r="O38" s="102"/>
      <c r="P38" s="102">
        <v>1</v>
      </c>
      <c r="Q38" s="102"/>
      <c r="R38" s="122">
        <f>IFERROR(VLOOKUP(G38,'Úklid kategorie'!$E$5:$F$11,2,FALSE),"Není kategorie")</f>
        <v>0</v>
      </c>
      <c r="S38" s="107">
        <f t="shared" si="0"/>
        <v>77.944887999999992</v>
      </c>
      <c r="T38" s="108">
        <f t="shared" si="1"/>
        <v>0</v>
      </c>
      <c r="U38" s="108">
        <f t="shared" si="2"/>
        <v>0</v>
      </c>
      <c r="V38" s="109">
        <f t="shared" si="3"/>
        <v>0</v>
      </c>
      <c r="AH38" s="2"/>
      <c r="AI38" s="2"/>
      <c r="AJ38" s="2"/>
      <c r="AQ38" s="2"/>
      <c r="AR38" s="2"/>
      <c r="AS38" s="2"/>
      <c r="BA38" s="2"/>
      <c r="BB38" s="2"/>
      <c r="BC38" s="2"/>
    </row>
    <row r="39" spans="1:55" x14ac:dyDescent="0.25">
      <c r="A39" s="158">
        <v>32</v>
      </c>
      <c r="B39" s="160" t="s">
        <v>1014</v>
      </c>
      <c r="C39" s="153" t="s">
        <v>608</v>
      </c>
      <c r="D39" s="160" t="s">
        <v>460</v>
      </c>
      <c r="E39" s="160" t="s">
        <v>214</v>
      </c>
      <c r="F39" s="163" t="s">
        <v>199</v>
      </c>
      <c r="G39" s="121" t="s">
        <v>5</v>
      </c>
      <c r="H39" s="150">
        <v>18.2</v>
      </c>
      <c r="I39" s="103"/>
      <c r="J39" s="102">
        <v>1</v>
      </c>
      <c r="K39" s="102"/>
      <c r="L39" s="102"/>
      <c r="M39" s="102">
        <v>1</v>
      </c>
      <c r="N39" s="102">
        <v>1</v>
      </c>
      <c r="O39" s="102">
        <v>1</v>
      </c>
      <c r="P39" s="102">
        <v>1</v>
      </c>
      <c r="Q39" s="103"/>
      <c r="R39" s="122">
        <f>IFERROR(VLOOKUP(G39,'Úklid kategorie'!$E$5:$F$11,2,FALSE),"Není kategorie")</f>
        <v>0</v>
      </c>
      <c r="S39" s="107">
        <f t="shared" si="0"/>
        <v>488.58264000000003</v>
      </c>
      <c r="T39" s="108">
        <f t="shared" si="1"/>
        <v>0</v>
      </c>
      <c r="U39" s="108">
        <f t="shared" si="2"/>
        <v>0</v>
      </c>
      <c r="V39" s="109">
        <f t="shared" si="3"/>
        <v>0</v>
      </c>
      <c r="W39" s="2"/>
      <c r="AH39" s="2"/>
      <c r="AI39" s="2"/>
      <c r="AJ39" s="2"/>
      <c r="AQ39" s="2"/>
      <c r="AR39" s="2"/>
      <c r="AS39" s="2"/>
      <c r="BA39" s="2"/>
      <c r="BB39" s="2"/>
      <c r="BC39" s="2"/>
    </row>
    <row r="40" spans="1:55" x14ac:dyDescent="0.25">
      <c r="A40" s="158">
        <v>33</v>
      </c>
      <c r="B40" s="159" t="s">
        <v>1015</v>
      </c>
      <c r="C40" s="153" t="s">
        <v>608</v>
      </c>
      <c r="D40" s="159" t="s">
        <v>461</v>
      </c>
      <c r="E40" s="159" t="s">
        <v>1078</v>
      </c>
      <c r="F40" s="163" t="s">
        <v>1086</v>
      </c>
      <c r="G40" s="121" t="s">
        <v>3</v>
      </c>
      <c r="H40" s="156">
        <v>8.9700000000000006</v>
      </c>
      <c r="I40" s="103"/>
      <c r="J40" s="103">
        <v>1</v>
      </c>
      <c r="K40" s="103"/>
      <c r="L40" s="103"/>
      <c r="M40" s="103">
        <v>1</v>
      </c>
      <c r="N40" s="103">
        <v>1</v>
      </c>
      <c r="O40" s="103"/>
      <c r="P40" s="103">
        <v>1</v>
      </c>
      <c r="Q40" s="103"/>
      <c r="R40" s="122">
        <f>IFERROR(VLOOKUP(G40,'Úklid kategorie'!$E$5:$F$11,2,FALSE),"Není kategorie")</f>
        <v>0</v>
      </c>
      <c r="S40" s="107">
        <f t="shared" si="0"/>
        <v>237.81144400000002</v>
      </c>
      <c r="T40" s="108">
        <f t="shared" si="1"/>
        <v>0</v>
      </c>
      <c r="U40" s="108">
        <f t="shared" si="2"/>
        <v>0</v>
      </c>
      <c r="V40" s="109">
        <f t="shared" si="3"/>
        <v>0</v>
      </c>
      <c r="W40" s="2"/>
      <c r="AH40" s="2"/>
      <c r="AI40" s="2"/>
      <c r="AJ40" s="2"/>
      <c r="AQ40" s="2"/>
      <c r="AR40" s="2"/>
      <c r="AS40" s="2"/>
      <c r="BA40" s="2"/>
      <c r="BB40" s="2"/>
      <c r="BC40" s="2"/>
    </row>
    <row r="41" spans="1:55" x14ac:dyDescent="0.25">
      <c r="A41" s="158">
        <v>34</v>
      </c>
      <c r="B41" s="160" t="s">
        <v>1016</v>
      </c>
      <c r="C41" s="153" t="s">
        <v>608</v>
      </c>
      <c r="D41" s="160" t="s">
        <v>462</v>
      </c>
      <c r="E41" s="160" t="s">
        <v>211</v>
      </c>
      <c r="F41" s="163" t="s">
        <v>1086</v>
      </c>
      <c r="G41" s="121" t="s">
        <v>2</v>
      </c>
      <c r="H41" s="150">
        <v>61.34</v>
      </c>
      <c r="I41" s="103"/>
      <c r="J41" s="102">
        <v>1</v>
      </c>
      <c r="K41" s="102"/>
      <c r="L41" s="102"/>
      <c r="M41" s="102">
        <v>1</v>
      </c>
      <c r="N41" s="102">
        <v>1</v>
      </c>
      <c r="O41" s="102"/>
      <c r="P41" s="102">
        <v>1</v>
      </c>
      <c r="Q41" s="103"/>
      <c r="R41" s="122">
        <f>IFERROR(VLOOKUP(G41,'Úklid kategorie'!$E$5:$F$11,2,FALSE),"Není kategorie")</f>
        <v>0</v>
      </c>
      <c r="S41" s="107">
        <f t="shared" si="0"/>
        <v>1626.2379013333334</v>
      </c>
      <c r="T41" s="108">
        <f t="shared" si="1"/>
        <v>0</v>
      </c>
      <c r="U41" s="108">
        <f t="shared" si="2"/>
        <v>0</v>
      </c>
      <c r="V41" s="109">
        <f t="shared" si="3"/>
        <v>0</v>
      </c>
      <c r="W41" s="2"/>
      <c r="AQ41" s="2"/>
      <c r="AR41" s="2"/>
      <c r="AS41" s="2"/>
      <c r="BA41" s="2"/>
      <c r="BB41" s="2"/>
      <c r="BC41" s="2"/>
    </row>
    <row r="42" spans="1:55" x14ac:dyDescent="0.25">
      <c r="A42" s="158">
        <v>35</v>
      </c>
      <c r="B42" s="159" t="s">
        <v>1017</v>
      </c>
      <c r="C42" s="153" t="s">
        <v>608</v>
      </c>
      <c r="D42" s="159" t="s">
        <v>463</v>
      </c>
      <c r="E42" s="159" t="s">
        <v>1075</v>
      </c>
      <c r="F42" s="163" t="s">
        <v>197</v>
      </c>
      <c r="G42" s="121" t="s">
        <v>5</v>
      </c>
      <c r="H42" s="156">
        <v>77.099999999999994</v>
      </c>
      <c r="I42" s="103"/>
      <c r="J42" s="102">
        <v>1</v>
      </c>
      <c r="K42" s="102"/>
      <c r="L42" s="102"/>
      <c r="M42" s="102">
        <v>1</v>
      </c>
      <c r="N42" s="102">
        <v>1</v>
      </c>
      <c r="O42" s="102">
        <v>1</v>
      </c>
      <c r="P42" s="102">
        <v>1</v>
      </c>
      <c r="Q42" s="102"/>
      <c r="R42" s="122">
        <f>IFERROR(VLOOKUP(G42,'Úklid kategorie'!$E$5:$F$11,2,FALSE),"Není kategorie")</f>
        <v>0</v>
      </c>
      <c r="S42" s="107">
        <f t="shared" si="0"/>
        <v>2069.7649199999996</v>
      </c>
      <c r="T42" s="108">
        <f t="shared" si="1"/>
        <v>0</v>
      </c>
      <c r="U42" s="108">
        <f t="shared" si="2"/>
        <v>0</v>
      </c>
      <c r="V42" s="109">
        <f t="shared" si="3"/>
        <v>0</v>
      </c>
      <c r="W42" s="2"/>
      <c r="AQ42" s="2"/>
      <c r="AR42" s="2"/>
      <c r="AS42" s="2"/>
      <c r="BA42" s="2"/>
      <c r="BB42" s="2"/>
      <c r="BC42" s="2"/>
    </row>
    <row r="43" spans="1:55" x14ac:dyDescent="0.25">
      <c r="A43" s="158">
        <v>36</v>
      </c>
      <c r="B43" s="160" t="s">
        <v>1018</v>
      </c>
      <c r="C43" s="153" t="s">
        <v>608</v>
      </c>
      <c r="D43" s="160" t="s">
        <v>464</v>
      </c>
      <c r="E43" s="160" t="s">
        <v>1090</v>
      </c>
      <c r="F43" s="234" t="s">
        <v>224</v>
      </c>
      <c r="G43" s="121"/>
      <c r="H43" s="150"/>
      <c r="I43" s="103"/>
      <c r="J43" s="103"/>
      <c r="K43" s="103"/>
      <c r="L43" s="103"/>
      <c r="M43" s="103"/>
      <c r="N43" s="103"/>
      <c r="O43" s="103"/>
      <c r="P43" s="103"/>
      <c r="Q43" s="102"/>
      <c r="R43" s="122" t="s">
        <v>1148</v>
      </c>
      <c r="S43" s="107">
        <f t="shared" si="0"/>
        <v>0</v>
      </c>
      <c r="T43" s="108">
        <v>0</v>
      </c>
      <c r="U43" s="108">
        <f t="shared" si="2"/>
        <v>0</v>
      </c>
      <c r="V43" s="109">
        <f t="shared" si="3"/>
        <v>0</v>
      </c>
      <c r="W43" s="2"/>
      <c r="AQ43" s="2"/>
      <c r="AR43" s="2"/>
      <c r="AS43" s="2"/>
      <c r="BA43" s="2"/>
      <c r="BB43" s="2"/>
      <c r="BC43" s="2"/>
    </row>
    <row r="44" spans="1:55" x14ac:dyDescent="0.25">
      <c r="A44" s="158">
        <v>37</v>
      </c>
      <c r="B44" s="159" t="s">
        <v>1019</v>
      </c>
      <c r="C44" s="153" t="s">
        <v>608</v>
      </c>
      <c r="D44" s="159" t="s">
        <v>465</v>
      </c>
      <c r="E44" s="159" t="s">
        <v>1079</v>
      </c>
      <c r="F44" s="163" t="s">
        <v>219</v>
      </c>
      <c r="G44" s="121" t="s">
        <v>3</v>
      </c>
      <c r="H44" s="156">
        <v>6.67</v>
      </c>
      <c r="I44" s="103"/>
      <c r="J44" s="103">
        <v>1</v>
      </c>
      <c r="K44" s="103"/>
      <c r="L44" s="103"/>
      <c r="M44" s="103">
        <v>1</v>
      </c>
      <c r="N44" s="103">
        <v>1</v>
      </c>
      <c r="O44" s="103"/>
      <c r="P44" s="103">
        <v>1</v>
      </c>
      <c r="Q44" s="102"/>
      <c r="R44" s="122">
        <f>IFERROR(VLOOKUP(G44,'Úklid kategorie'!$E$5:$F$11,2,FALSE),"Není kategorie")</f>
        <v>0</v>
      </c>
      <c r="S44" s="107">
        <f t="shared" si="0"/>
        <v>176.83415066666666</v>
      </c>
      <c r="T44" s="108">
        <f t="shared" si="1"/>
        <v>0</v>
      </c>
      <c r="U44" s="108">
        <f t="shared" si="2"/>
        <v>0</v>
      </c>
      <c r="V44" s="109">
        <f t="shared" si="3"/>
        <v>0</v>
      </c>
      <c r="W44" s="2"/>
      <c r="AH44" s="2"/>
      <c r="AI44" s="2"/>
      <c r="AJ44" s="2"/>
      <c r="AQ44" s="2"/>
      <c r="AR44" s="2"/>
      <c r="AS44" s="2"/>
      <c r="BA44" s="2"/>
      <c r="BB44" s="2"/>
      <c r="BC44" s="2"/>
    </row>
    <row r="45" spans="1:55" x14ac:dyDescent="0.25">
      <c r="A45" s="158">
        <v>38</v>
      </c>
      <c r="B45" s="160" t="s">
        <v>1020</v>
      </c>
      <c r="C45" s="153" t="s">
        <v>608</v>
      </c>
      <c r="D45" s="160" t="s">
        <v>467</v>
      </c>
      <c r="E45" s="160" t="s">
        <v>919</v>
      </c>
      <c r="F45" s="234" t="s">
        <v>219</v>
      </c>
      <c r="G45" s="121"/>
      <c r="H45" s="150"/>
      <c r="I45" s="103"/>
      <c r="J45" s="103"/>
      <c r="K45" s="103"/>
      <c r="L45" s="103"/>
      <c r="M45" s="103"/>
      <c r="N45" s="103"/>
      <c r="O45" s="103"/>
      <c r="P45" s="103"/>
      <c r="Q45" s="103"/>
      <c r="R45" s="122" t="s">
        <v>1145</v>
      </c>
      <c r="S45" s="107">
        <f t="shared" si="0"/>
        <v>0</v>
      </c>
      <c r="T45" s="108">
        <v>0</v>
      </c>
      <c r="U45" s="108">
        <f t="shared" si="2"/>
        <v>0</v>
      </c>
      <c r="V45" s="109">
        <f t="shared" si="3"/>
        <v>0</v>
      </c>
      <c r="W45" s="2"/>
      <c r="AQ45" s="2"/>
      <c r="AR45" s="2"/>
      <c r="AS45" s="2"/>
      <c r="BA45" s="2"/>
      <c r="BB45" s="2"/>
      <c r="BC45" s="2"/>
    </row>
    <row r="46" spans="1:55" x14ac:dyDescent="0.25">
      <c r="A46" s="158">
        <v>39</v>
      </c>
      <c r="B46" s="159" t="s">
        <v>1021</v>
      </c>
      <c r="C46" s="153" t="s">
        <v>608</v>
      </c>
      <c r="D46" s="159" t="s">
        <v>469</v>
      </c>
      <c r="E46" s="159" t="s">
        <v>1079</v>
      </c>
      <c r="F46" s="163" t="s">
        <v>219</v>
      </c>
      <c r="G46" s="121" t="s">
        <v>3</v>
      </c>
      <c r="H46" s="156">
        <v>22.93</v>
      </c>
      <c r="I46" s="103"/>
      <c r="J46" s="103">
        <v>1</v>
      </c>
      <c r="K46" s="103"/>
      <c r="L46" s="103"/>
      <c r="M46" s="103">
        <v>1</v>
      </c>
      <c r="N46" s="103">
        <v>1</v>
      </c>
      <c r="O46" s="103"/>
      <c r="P46" s="103">
        <v>1</v>
      </c>
      <c r="Q46" s="103"/>
      <c r="R46" s="122">
        <f>IFERROR(VLOOKUP(G46,'Úklid kategorie'!$E$5:$F$11,2,FALSE),"Není kategorie")</f>
        <v>0</v>
      </c>
      <c r="S46" s="107">
        <f t="shared" si="0"/>
        <v>607.91710266666666</v>
      </c>
      <c r="T46" s="108">
        <f t="shared" si="1"/>
        <v>0</v>
      </c>
      <c r="U46" s="108">
        <f t="shared" si="2"/>
        <v>0</v>
      </c>
      <c r="V46" s="109">
        <f t="shared" si="3"/>
        <v>0</v>
      </c>
      <c r="W46" s="2"/>
      <c r="AQ46" s="2"/>
      <c r="AR46" s="2"/>
      <c r="AS46" s="2"/>
      <c r="BA46" s="2"/>
      <c r="BB46" s="2"/>
      <c r="BC46" s="2"/>
    </row>
    <row r="47" spans="1:55" x14ac:dyDescent="0.25">
      <c r="A47" s="158">
        <v>40</v>
      </c>
      <c r="B47" s="160" t="s">
        <v>1022</v>
      </c>
      <c r="C47" s="153" t="s">
        <v>608</v>
      </c>
      <c r="D47" s="160" t="s">
        <v>471</v>
      </c>
      <c r="E47" s="160" t="s">
        <v>209</v>
      </c>
      <c r="F47" s="163" t="s">
        <v>219</v>
      </c>
      <c r="G47" s="121"/>
      <c r="H47" s="150"/>
      <c r="I47" s="103"/>
      <c r="J47" s="103"/>
      <c r="K47" s="103"/>
      <c r="L47" s="103"/>
      <c r="M47" s="103"/>
      <c r="N47" s="103"/>
      <c r="O47" s="103"/>
      <c r="P47" s="103"/>
      <c r="Q47" s="103"/>
      <c r="R47" s="122" t="s">
        <v>1153</v>
      </c>
      <c r="S47" s="107">
        <f t="shared" si="0"/>
        <v>0</v>
      </c>
      <c r="T47" s="108">
        <v>0</v>
      </c>
      <c r="U47" s="108">
        <f t="shared" si="2"/>
        <v>0</v>
      </c>
      <c r="V47" s="109">
        <f t="shared" si="3"/>
        <v>0</v>
      </c>
      <c r="W47" s="2"/>
      <c r="AH47" s="2"/>
      <c r="AI47" s="2"/>
      <c r="AJ47" s="2"/>
      <c r="AQ47" s="2"/>
      <c r="AR47" s="2"/>
      <c r="AS47" s="2"/>
      <c r="BA47" s="2"/>
      <c r="BB47" s="2"/>
      <c r="BC47" s="2"/>
    </row>
    <row r="48" spans="1:55" x14ac:dyDescent="0.25">
      <c r="A48" s="158">
        <v>41</v>
      </c>
      <c r="B48" s="159" t="s">
        <v>1023</v>
      </c>
      <c r="C48" s="153" t="s">
        <v>608</v>
      </c>
      <c r="D48" s="159" t="s">
        <v>1072</v>
      </c>
      <c r="E48" s="159" t="s">
        <v>1079</v>
      </c>
      <c r="F48" s="163" t="s">
        <v>219</v>
      </c>
      <c r="G48" s="121" t="s">
        <v>3</v>
      </c>
      <c r="H48" s="156">
        <v>22.47</v>
      </c>
      <c r="I48" s="102"/>
      <c r="J48" s="103">
        <v>1</v>
      </c>
      <c r="K48" s="103"/>
      <c r="L48" s="103"/>
      <c r="M48" s="103">
        <v>1</v>
      </c>
      <c r="N48" s="103">
        <v>1</v>
      </c>
      <c r="O48" s="103"/>
      <c r="P48" s="103">
        <v>1</v>
      </c>
      <c r="Q48" s="102"/>
      <c r="R48" s="122">
        <f>IFERROR(VLOOKUP(G48,'Úklid kategorie'!$E$5:$F$11,2,FALSE),"Není kategorie")</f>
        <v>0</v>
      </c>
      <c r="S48" s="107">
        <f t="shared" si="0"/>
        <v>595.72164400000008</v>
      </c>
      <c r="T48" s="108">
        <f t="shared" si="1"/>
        <v>0</v>
      </c>
      <c r="U48" s="108">
        <f t="shared" si="2"/>
        <v>0</v>
      </c>
      <c r="V48" s="109">
        <f t="shared" si="3"/>
        <v>0</v>
      </c>
      <c r="W48" s="2"/>
      <c r="AH48" s="2"/>
      <c r="AI48" s="2"/>
      <c r="AJ48" s="2"/>
      <c r="AQ48" s="2"/>
      <c r="AR48" s="2"/>
      <c r="AS48" s="2"/>
      <c r="BA48" s="2"/>
      <c r="BB48" s="2"/>
      <c r="BC48" s="2"/>
    </row>
    <row r="49" spans="1:55" s="91" customFormat="1" x14ac:dyDescent="0.25">
      <c r="A49" s="158">
        <v>42</v>
      </c>
      <c r="B49" s="160" t="s">
        <v>1024</v>
      </c>
      <c r="C49" s="153" t="s">
        <v>609</v>
      </c>
      <c r="D49" s="160" t="s">
        <v>472</v>
      </c>
      <c r="E49" s="160" t="s">
        <v>206</v>
      </c>
      <c r="F49" s="163" t="s">
        <v>219</v>
      </c>
      <c r="G49" s="121" t="s">
        <v>2</v>
      </c>
      <c r="H49" s="150">
        <v>123.34</v>
      </c>
      <c r="I49" s="90"/>
      <c r="J49" s="102"/>
      <c r="K49" s="102"/>
      <c r="L49" s="102"/>
      <c r="M49" s="102"/>
      <c r="N49" s="102"/>
      <c r="O49" s="102"/>
      <c r="P49" s="90"/>
      <c r="Q49" s="90"/>
      <c r="R49" s="122">
        <f>IFERROR(VLOOKUP(G49,'Úklid kategorie'!$E$5:$F$11,2,FALSE),"Není kategorie")</f>
        <v>0</v>
      </c>
      <c r="S49" s="107">
        <f t="shared" si="0"/>
        <v>0</v>
      </c>
      <c r="T49" s="108">
        <f t="shared" si="1"/>
        <v>0</v>
      </c>
      <c r="U49" s="108">
        <f t="shared" si="2"/>
        <v>0</v>
      </c>
      <c r="V49" s="109">
        <f t="shared" si="3"/>
        <v>0</v>
      </c>
      <c r="W49" s="92"/>
      <c r="AH49" s="92"/>
      <c r="AI49" s="92"/>
      <c r="AJ49" s="92"/>
      <c r="AP49" s="92"/>
      <c r="AQ49" s="92"/>
      <c r="AR49" s="92"/>
      <c r="AS49" s="92"/>
      <c r="BA49" s="92"/>
      <c r="BB49" s="92"/>
      <c r="BC49" s="92"/>
    </row>
    <row r="50" spans="1:55" x14ac:dyDescent="0.25">
      <c r="A50" s="158">
        <v>43</v>
      </c>
      <c r="B50" s="159" t="s">
        <v>1025</v>
      </c>
      <c r="C50" s="153" t="s">
        <v>609</v>
      </c>
      <c r="D50" s="159" t="s">
        <v>473</v>
      </c>
      <c r="E50" s="159" t="s">
        <v>1074</v>
      </c>
      <c r="F50" s="163" t="s">
        <v>218</v>
      </c>
      <c r="G50" s="121" t="s">
        <v>6</v>
      </c>
      <c r="H50" s="156">
        <v>50.78</v>
      </c>
      <c r="I50" s="102"/>
      <c r="J50" s="102">
        <v>1</v>
      </c>
      <c r="K50" s="102"/>
      <c r="L50" s="102"/>
      <c r="M50" s="102">
        <v>1</v>
      </c>
      <c r="N50" s="102">
        <v>1</v>
      </c>
      <c r="O50" s="102">
        <v>1</v>
      </c>
      <c r="P50" s="102">
        <v>1</v>
      </c>
      <c r="Q50" s="102"/>
      <c r="R50" s="122">
        <f>IFERROR(VLOOKUP(G50,'Úklid kategorie'!$E$5:$F$11,2,FALSE),"Není kategorie")</f>
        <v>0</v>
      </c>
      <c r="S50" s="107">
        <f t="shared" si="0"/>
        <v>1363.1992560000001</v>
      </c>
      <c r="T50" s="108">
        <f t="shared" si="1"/>
        <v>0</v>
      </c>
      <c r="U50" s="108">
        <f t="shared" si="2"/>
        <v>0</v>
      </c>
      <c r="V50" s="109">
        <f t="shared" si="3"/>
        <v>0</v>
      </c>
      <c r="W50" s="2"/>
      <c r="AH50" s="2"/>
      <c r="AI50" s="2"/>
      <c r="AJ50" s="2"/>
      <c r="AP50" s="2"/>
      <c r="AQ50" s="2"/>
      <c r="AR50" s="2"/>
      <c r="AS50" s="2"/>
      <c r="BA50" s="2"/>
      <c r="BB50" s="2"/>
      <c r="BC50" s="2"/>
    </row>
    <row r="51" spans="1:55" x14ac:dyDescent="0.25">
      <c r="A51" s="158">
        <v>44</v>
      </c>
      <c r="B51" s="160" t="s">
        <v>1026</v>
      </c>
      <c r="C51" s="153" t="s">
        <v>609</v>
      </c>
      <c r="D51" s="160" t="s">
        <v>474</v>
      </c>
      <c r="E51" s="160" t="s">
        <v>1074</v>
      </c>
      <c r="F51" s="163" t="s">
        <v>218</v>
      </c>
      <c r="G51" s="121" t="s">
        <v>6</v>
      </c>
      <c r="H51" s="150">
        <v>51.64</v>
      </c>
      <c r="I51" s="103"/>
      <c r="J51" s="102">
        <v>1</v>
      </c>
      <c r="K51" s="102"/>
      <c r="L51" s="102"/>
      <c r="M51" s="102">
        <v>1</v>
      </c>
      <c r="N51" s="102">
        <v>1</v>
      </c>
      <c r="O51" s="102">
        <v>1</v>
      </c>
      <c r="P51" s="102">
        <v>1</v>
      </c>
      <c r="Q51" s="103"/>
      <c r="R51" s="122">
        <f>IFERROR(VLOOKUP(G51,'Úklid kategorie'!$E$5:$F$11,2,FALSE),"Není kategorie")</f>
        <v>0</v>
      </c>
      <c r="S51" s="107">
        <f t="shared" si="0"/>
        <v>1386.2861280000002</v>
      </c>
      <c r="T51" s="108">
        <f t="shared" si="1"/>
        <v>0</v>
      </c>
      <c r="U51" s="108">
        <f t="shared" si="2"/>
        <v>0</v>
      </c>
      <c r="V51" s="109">
        <f t="shared" si="3"/>
        <v>0</v>
      </c>
      <c r="W51" s="2"/>
      <c r="AH51" s="2"/>
      <c r="AI51" s="2"/>
      <c r="AJ51" s="2"/>
      <c r="AQ51" s="2"/>
      <c r="AR51" s="2"/>
      <c r="AS51" s="2"/>
      <c r="BA51" s="2"/>
      <c r="BB51" s="2"/>
      <c r="BC51" s="2"/>
    </row>
    <row r="52" spans="1:55" x14ac:dyDescent="0.25">
      <c r="A52" s="158">
        <v>45</v>
      </c>
      <c r="B52" s="159" t="s">
        <v>1027</v>
      </c>
      <c r="C52" s="153" t="s">
        <v>609</v>
      </c>
      <c r="D52" s="159" t="s">
        <v>475</v>
      </c>
      <c r="E52" s="159" t="s">
        <v>1074</v>
      </c>
      <c r="F52" s="163" t="s">
        <v>218</v>
      </c>
      <c r="G52" s="121" t="s">
        <v>6</v>
      </c>
      <c r="H52" s="156">
        <v>51.68</v>
      </c>
      <c r="I52" s="103"/>
      <c r="J52" s="102">
        <v>1</v>
      </c>
      <c r="K52" s="102"/>
      <c r="L52" s="102"/>
      <c r="M52" s="102">
        <v>1</v>
      </c>
      <c r="N52" s="102">
        <v>1</v>
      </c>
      <c r="O52" s="102">
        <v>1</v>
      </c>
      <c r="P52" s="102">
        <v>1</v>
      </c>
      <c r="Q52" s="102"/>
      <c r="R52" s="122">
        <f>IFERROR(VLOOKUP(G52,'Úklid kategorie'!$E$5:$F$11,2,FALSE),"Není kategorie")</f>
        <v>0</v>
      </c>
      <c r="S52" s="107">
        <f t="shared" si="0"/>
        <v>1387.3599360000001</v>
      </c>
      <c r="T52" s="108">
        <f t="shared" si="1"/>
        <v>0</v>
      </c>
      <c r="U52" s="108">
        <f t="shared" si="2"/>
        <v>0</v>
      </c>
      <c r="V52" s="109">
        <f t="shared" si="3"/>
        <v>0</v>
      </c>
      <c r="W52" s="2"/>
      <c r="AH52" s="2"/>
      <c r="AI52" s="2"/>
      <c r="AJ52" s="2"/>
      <c r="AQ52" s="2"/>
      <c r="AR52" s="2"/>
      <c r="AS52" s="2"/>
      <c r="BA52" s="2"/>
      <c r="BB52" s="2"/>
      <c r="BC52" s="2"/>
    </row>
    <row r="53" spans="1:55" x14ac:dyDescent="0.25">
      <c r="A53" s="158">
        <v>46</v>
      </c>
      <c r="B53" s="160" t="s">
        <v>1028</v>
      </c>
      <c r="C53" s="153" t="s">
        <v>609</v>
      </c>
      <c r="D53" s="160" t="s">
        <v>476</v>
      </c>
      <c r="E53" s="160" t="s">
        <v>1074</v>
      </c>
      <c r="F53" s="163" t="s">
        <v>218</v>
      </c>
      <c r="G53" s="121" t="s">
        <v>6</v>
      </c>
      <c r="H53" s="150">
        <v>51.68</v>
      </c>
      <c r="I53" s="103"/>
      <c r="J53" s="102">
        <v>1</v>
      </c>
      <c r="K53" s="102"/>
      <c r="L53" s="102"/>
      <c r="M53" s="102">
        <v>1</v>
      </c>
      <c r="N53" s="102">
        <v>1</v>
      </c>
      <c r="O53" s="102">
        <v>1</v>
      </c>
      <c r="P53" s="102">
        <v>1</v>
      </c>
      <c r="Q53" s="90"/>
      <c r="R53" s="122">
        <f>IFERROR(VLOOKUP(G53,'Úklid kategorie'!$E$5:$F$11,2,FALSE),"Není kategorie")</f>
        <v>0</v>
      </c>
      <c r="S53" s="107">
        <f t="shared" si="0"/>
        <v>1387.3599360000001</v>
      </c>
      <c r="T53" s="108">
        <f t="shared" si="1"/>
        <v>0</v>
      </c>
      <c r="U53" s="108">
        <f t="shared" si="2"/>
        <v>0</v>
      </c>
      <c r="V53" s="109">
        <f t="shared" si="3"/>
        <v>0</v>
      </c>
      <c r="W53" s="2"/>
      <c r="AH53" s="2"/>
      <c r="AI53" s="2"/>
      <c r="AJ53" s="2"/>
      <c r="AP53" s="2"/>
      <c r="AQ53" s="2"/>
      <c r="AR53" s="2"/>
      <c r="AS53" s="2"/>
      <c r="BA53" s="2"/>
      <c r="BB53" s="2"/>
      <c r="BC53" s="2"/>
    </row>
    <row r="54" spans="1:55" x14ac:dyDescent="0.25">
      <c r="A54" s="158">
        <v>47</v>
      </c>
      <c r="B54" s="159" t="s">
        <v>1029</v>
      </c>
      <c r="C54" s="153" t="s">
        <v>609</v>
      </c>
      <c r="D54" s="159" t="s">
        <v>477</v>
      </c>
      <c r="E54" s="159" t="s">
        <v>1074</v>
      </c>
      <c r="F54" s="163" t="s">
        <v>218</v>
      </c>
      <c r="G54" s="121" t="s">
        <v>6</v>
      </c>
      <c r="H54" s="156">
        <v>51.63</v>
      </c>
      <c r="I54" s="103"/>
      <c r="J54" s="102">
        <v>1</v>
      </c>
      <c r="K54" s="102"/>
      <c r="L54" s="102"/>
      <c r="M54" s="102">
        <v>1</v>
      </c>
      <c r="N54" s="102">
        <v>1</v>
      </c>
      <c r="O54" s="102">
        <v>1</v>
      </c>
      <c r="P54" s="102">
        <v>1</v>
      </c>
      <c r="Q54" s="103"/>
      <c r="R54" s="122">
        <f>IFERROR(VLOOKUP(G54,'Úklid kategorie'!$E$5:$F$11,2,FALSE),"Není kategorie")</f>
        <v>0</v>
      </c>
      <c r="S54" s="107">
        <f t="shared" si="0"/>
        <v>1386.0176760000002</v>
      </c>
      <c r="T54" s="108">
        <f t="shared" si="1"/>
        <v>0</v>
      </c>
      <c r="U54" s="108">
        <f t="shared" si="2"/>
        <v>0</v>
      </c>
      <c r="V54" s="109">
        <f t="shared" si="3"/>
        <v>0</v>
      </c>
      <c r="W54" s="2"/>
      <c r="AH54" s="2"/>
      <c r="AI54" s="2"/>
      <c r="AJ54" s="2"/>
      <c r="AP54" s="2"/>
      <c r="AQ54" s="2"/>
      <c r="AR54" s="2"/>
      <c r="AS54" s="2"/>
      <c r="BA54" s="2"/>
      <c r="BB54" s="2"/>
      <c r="BC54" s="2"/>
    </row>
    <row r="55" spans="1:55" x14ac:dyDescent="0.25">
      <c r="A55" s="158">
        <v>48</v>
      </c>
      <c r="B55" s="160" t="s">
        <v>1030</v>
      </c>
      <c r="C55" s="153" t="s">
        <v>609</v>
      </c>
      <c r="D55" s="160" t="s">
        <v>478</v>
      </c>
      <c r="E55" s="160" t="s">
        <v>1074</v>
      </c>
      <c r="F55" s="163" t="s">
        <v>218</v>
      </c>
      <c r="G55" s="121" t="s">
        <v>6</v>
      </c>
      <c r="H55" s="150">
        <v>51.68</v>
      </c>
      <c r="I55" s="103"/>
      <c r="J55" s="102">
        <v>1</v>
      </c>
      <c r="K55" s="102"/>
      <c r="L55" s="102"/>
      <c r="M55" s="102">
        <v>1</v>
      </c>
      <c r="N55" s="102">
        <v>1</v>
      </c>
      <c r="O55" s="102">
        <v>1</v>
      </c>
      <c r="P55" s="102">
        <v>1</v>
      </c>
      <c r="Q55" s="102"/>
      <c r="R55" s="122">
        <f>IFERROR(VLOOKUP(G55,'Úklid kategorie'!$E$5:$F$11,2,FALSE),"Není kategorie")</f>
        <v>0</v>
      </c>
      <c r="S55" s="107">
        <f t="shared" si="0"/>
        <v>1387.3599360000001</v>
      </c>
      <c r="T55" s="108">
        <f t="shared" si="1"/>
        <v>0</v>
      </c>
      <c r="U55" s="108">
        <f t="shared" si="2"/>
        <v>0</v>
      </c>
      <c r="V55" s="109">
        <f t="shared" si="3"/>
        <v>0</v>
      </c>
      <c r="W55" s="2"/>
      <c r="AH55" s="2"/>
      <c r="AI55" s="2"/>
      <c r="AJ55" s="2"/>
      <c r="AQ55" s="2"/>
      <c r="AR55" s="2"/>
      <c r="AS55" s="2"/>
      <c r="BA55" s="2"/>
      <c r="BB55" s="2"/>
      <c r="BC55" s="2"/>
    </row>
    <row r="56" spans="1:55" x14ac:dyDescent="0.25">
      <c r="A56" s="158">
        <v>49</v>
      </c>
      <c r="B56" s="159" t="s">
        <v>1031</v>
      </c>
      <c r="C56" s="153" t="s">
        <v>609</v>
      </c>
      <c r="D56" s="159" t="s">
        <v>479</v>
      </c>
      <c r="E56" s="159" t="s">
        <v>1074</v>
      </c>
      <c r="F56" s="163" t="s">
        <v>218</v>
      </c>
      <c r="G56" s="121" t="s">
        <v>6</v>
      </c>
      <c r="H56" s="156">
        <v>50.7</v>
      </c>
      <c r="I56" s="103"/>
      <c r="J56" s="102">
        <v>1</v>
      </c>
      <c r="K56" s="102"/>
      <c r="L56" s="102"/>
      <c r="M56" s="102">
        <v>1</v>
      </c>
      <c r="N56" s="102">
        <v>1</v>
      </c>
      <c r="O56" s="102">
        <v>1</v>
      </c>
      <c r="P56" s="102">
        <v>1</v>
      </c>
      <c r="Q56" s="93"/>
      <c r="R56" s="122">
        <f>IFERROR(VLOOKUP(G56,'Úklid kategorie'!$E$5:$F$11,2,FALSE),"Není kategorie")</f>
        <v>0</v>
      </c>
      <c r="S56" s="107">
        <f t="shared" si="0"/>
        <v>1361.0516400000001</v>
      </c>
      <c r="T56" s="108">
        <f t="shared" si="1"/>
        <v>0</v>
      </c>
      <c r="U56" s="108">
        <f t="shared" si="2"/>
        <v>0</v>
      </c>
      <c r="V56" s="109">
        <f t="shared" si="3"/>
        <v>0</v>
      </c>
      <c r="W56" s="2"/>
      <c r="AH56" s="2"/>
      <c r="AI56" s="2"/>
      <c r="AJ56" s="2"/>
      <c r="AQ56" s="2"/>
      <c r="AR56" s="2"/>
      <c r="AS56" s="2"/>
      <c r="BA56" s="2"/>
      <c r="BB56" s="2"/>
      <c r="BC56" s="2"/>
    </row>
    <row r="57" spans="1:55" x14ac:dyDescent="0.25">
      <c r="A57" s="158">
        <v>50</v>
      </c>
      <c r="B57" s="160" t="s">
        <v>1032</v>
      </c>
      <c r="C57" s="153" t="s">
        <v>609</v>
      </c>
      <c r="D57" s="160" t="s">
        <v>480</v>
      </c>
      <c r="E57" s="160" t="s">
        <v>1074</v>
      </c>
      <c r="F57" s="163" t="s">
        <v>218</v>
      </c>
      <c r="G57" s="121" t="s">
        <v>6</v>
      </c>
      <c r="H57" s="150">
        <v>51.63</v>
      </c>
      <c r="I57" s="103"/>
      <c r="J57" s="102">
        <v>1</v>
      </c>
      <c r="K57" s="102"/>
      <c r="L57" s="102"/>
      <c r="M57" s="102">
        <v>1</v>
      </c>
      <c r="N57" s="102">
        <v>1</v>
      </c>
      <c r="O57" s="102">
        <v>1</v>
      </c>
      <c r="P57" s="102">
        <v>1</v>
      </c>
      <c r="Q57" s="102"/>
      <c r="R57" s="122">
        <f>IFERROR(VLOOKUP(G57,'Úklid kategorie'!$E$5:$F$11,2,FALSE),"Není kategorie")</f>
        <v>0</v>
      </c>
      <c r="S57" s="107">
        <f t="shared" si="0"/>
        <v>1386.0176760000002</v>
      </c>
      <c r="T57" s="108">
        <f t="shared" si="1"/>
        <v>0</v>
      </c>
      <c r="U57" s="108">
        <f t="shared" si="2"/>
        <v>0</v>
      </c>
      <c r="V57" s="109">
        <f t="shared" si="3"/>
        <v>0</v>
      </c>
      <c r="W57" s="2"/>
      <c r="AQ57" s="2"/>
      <c r="AR57" s="2"/>
      <c r="AS57" s="2"/>
      <c r="BA57" s="2"/>
      <c r="BB57" s="2"/>
      <c r="BC57" s="2"/>
    </row>
    <row r="58" spans="1:55" x14ac:dyDescent="0.25">
      <c r="A58" s="158">
        <v>51</v>
      </c>
      <c r="B58" s="159" t="s">
        <v>1033</v>
      </c>
      <c r="C58" s="153" t="s">
        <v>609</v>
      </c>
      <c r="D58" s="159" t="s">
        <v>481</v>
      </c>
      <c r="E58" s="159" t="s">
        <v>211</v>
      </c>
      <c r="F58" s="163" t="s">
        <v>219</v>
      </c>
      <c r="G58" s="121" t="s">
        <v>2</v>
      </c>
      <c r="H58" s="156">
        <v>60.89</v>
      </c>
      <c r="I58" s="103"/>
      <c r="J58" s="102">
        <v>1</v>
      </c>
      <c r="K58" s="102"/>
      <c r="L58" s="102"/>
      <c r="M58" s="102">
        <v>1</v>
      </c>
      <c r="N58" s="102">
        <v>1</v>
      </c>
      <c r="O58" s="102"/>
      <c r="P58" s="102">
        <v>1</v>
      </c>
      <c r="Q58" s="104"/>
      <c r="R58" s="122">
        <f>IFERROR(VLOOKUP(G58,'Úklid kategorie'!$E$5:$F$11,2,FALSE),"Není kategorie")</f>
        <v>0</v>
      </c>
      <c r="S58" s="107">
        <f t="shared" si="0"/>
        <v>1614.3075613333335</v>
      </c>
      <c r="T58" s="108">
        <f t="shared" si="1"/>
        <v>0</v>
      </c>
      <c r="U58" s="108">
        <f t="shared" si="2"/>
        <v>0</v>
      </c>
      <c r="V58" s="109">
        <f t="shared" si="3"/>
        <v>0</v>
      </c>
      <c r="W58" s="2"/>
      <c r="AQ58" s="2"/>
      <c r="AR58" s="2"/>
      <c r="AS58" s="2"/>
      <c r="BA58" s="2"/>
      <c r="BB58" s="2"/>
      <c r="BC58" s="2"/>
    </row>
    <row r="59" spans="1:55" x14ac:dyDescent="0.25">
      <c r="A59" s="158">
        <v>52</v>
      </c>
      <c r="B59" s="160" t="s">
        <v>1034</v>
      </c>
      <c r="C59" s="153" t="s">
        <v>609</v>
      </c>
      <c r="D59" s="160" t="s">
        <v>482</v>
      </c>
      <c r="E59" s="160" t="s">
        <v>1074</v>
      </c>
      <c r="F59" s="163" t="s">
        <v>218</v>
      </c>
      <c r="G59" s="121" t="s">
        <v>6</v>
      </c>
      <c r="H59" s="150">
        <v>51.41</v>
      </c>
      <c r="I59" s="103"/>
      <c r="J59" s="102">
        <v>1</v>
      </c>
      <c r="K59" s="102"/>
      <c r="L59" s="102"/>
      <c r="M59" s="102">
        <v>1</v>
      </c>
      <c r="N59" s="102">
        <v>1</v>
      </c>
      <c r="O59" s="102">
        <v>1</v>
      </c>
      <c r="P59" s="102">
        <v>1</v>
      </c>
      <c r="Q59" s="90"/>
      <c r="R59" s="122">
        <f>IFERROR(VLOOKUP(G59,'Úklid kategorie'!$E$5:$F$11,2,FALSE),"Není kategorie")</f>
        <v>0</v>
      </c>
      <c r="S59" s="107">
        <f t="shared" si="0"/>
        <v>1380.1117320000001</v>
      </c>
      <c r="T59" s="108">
        <f t="shared" si="1"/>
        <v>0</v>
      </c>
      <c r="U59" s="108">
        <f t="shared" si="2"/>
        <v>0</v>
      </c>
      <c r="V59" s="109">
        <f t="shared" si="3"/>
        <v>0</v>
      </c>
      <c r="W59" s="2"/>
      <c r="AQ59" s="2"/>
      <c r="AR59" s="2"/>
      <c r="AS59" s="2"/>
      <c r="BA59" s="2"/>
      <c r="BB59" s="2"/>
      <c r="BC59" s="2"/>
    </row>
    <row r="60" spans="1:55" x14ac:dyDescent="0.25">
      <c r="A60" s="158">
        <v>53</v>
      </c>
      <c r="B60" s="159" t="s">
        <v>1035</v>
      </c>
      <c r="C60" s="153" t="s">
        <v>609</v>
      </c>
      <c r="D60" s="159" t="s">
        <v>483</v>
      </c>
      <c r="E60" s="159" t="s">
        <v>1090</v>
      </c>
      <c r="F60" s="234" t="s">
        <v>224</v>
      </c>
      <c r="G60" s="121"/>
      <c r="H60" s="156"/>
      <c r="I60" s="103"/>
      <c r="J60" s="103"/>
      <c r="K60" s="103"/>
      <c r="L60" s="103"/>
      <c r="M60" s="103"/>
      <c r="N60" s="103"/>
      <c r="O60" s="103"/>
      <c r="P60" s="103"/>
      <c r="Q60" s="93"/>
      <c r="R60" s="122" t="s">
        <v>1148</v>
      </c>
      <c r="S60" s="107">
        <f t="shared" si="0"/>
        <v>0</v>
      </c>
      <c r="T60" s="108">
        <v>0</v>
      </c>
      <c r="U60" s="108">
        <f t="shared" si="2"/>
        <v>0</v>
      </c>
      <c r="V60" s="109">
        <f t="shared" si="3"/>
        <v>0</v>
      </c>
      <c r="W60" s="2"/>
      <c r="AH60" s="2"/>
      <c r="AI60" s="2"/>
      <c r="AJ60" s="2"/>
      <c r="AQ60" s="2"/>
      <c r="AR60" s="2"/>
      <c r="AS60" s="2"/>
      <c r="BA60" s="2"/>
      <c r="BB60" s="2"/>
      <c r="BC60" s="2"/>
    </row>
    <row r="61" spans="1:55" x14ac:dyDescent="0.25">
      <c r="A61" s="158">
        <v>54</v>
      </c>
      <c r="B61" s="160" t="s">
        <v>1036</v>
      </c>
      <c r="C61" s="153" t="s">
        <v>609</v>
      </c>
      <c r="D61" s="160" t="s">
        <v>484</v>
      </c>
      <c r="E61" s="160" t="s">
        <v>208</v>
      </c>
      <c r="F61" s="163" t="s">
        <v>219</v>
      </c>
      <c r="G61" s="121" t="s">
        <v>3</v>
      </c>
      <c r="H61" s="150">
        <v>22.14</v>
      </c>
      <c r="I61" s="90"/>
      <c r="J61" s="103">
        <v>1</v>
      </c>
      <c r="K61" s="103"/>
      <c r="L61" s="103"/>
      <c r="M61" s="103">
        <v>1</v>
      </c>
      <c r="N61" s="103">
        <v>1</v>
      </c>
      <c r="O61" s="103"/>
      <c r="P61" s="103">
        <v>1</v>
      </c>
      <c r="Q61" s="90"/>
      <c r="R61" s="122">
        <f>IFERROR(VLOOKUP(G61,'Úklid kategorie'!$E$5:$F$11,2,FALSE),"Není kategorie")</f>
        <v>0</v>
      </c>
      <c r="S61" s="107">
        <f t="shared" si="0"/>
        <v>586.97272800000007</v>
      </c>
      <c r="T61" s="108">
        <f t="shared" si="1"/>
        <v>0</v>
      </c>
      <c r="U61" s="108">
        <f t="shared" si="2"/>
        <v>0</v>
      </c>
      <c r="V61" s="109">
        <f t="shared" si="3"/>
        <v>0</v>
      </c>
      <c r="W61" s="2"/>
      <c r="AH61" s="2"/>
      <c r="AI61" s="2"/>
      <c r="AJ61" s="2"/>
      <c r="AQ61" s="2"/>
      <c r="AR61" s="2"/>
      <c r="AS61" s="2"/>
      <c r="BA61" s="2"/>
      <c r="BB61" s="2"/>
      <c r="BC61" s="2"/>
    </row>
    <row r="62" spans="1:55" x14ac:dyDescent="0.25">
      <c r="A62" s="158">
        <v>55</v>
      </c>
      <c r="B62" s="159" t="s">
        <v>1037</v>
      </c>
      <c r="C62" s="153" t="s">
        <v>609</v>
      </c>
      <c r="D62" s="159" t="s">
        <v>486</v>
      </c>
      <c r="E62" s="159" t="s">
        <v>208</v>
      </c>
      <c r="F62" s="163" t="s">
        <v>219</v>
      </c>
      <c r="G62" s="121" t="s">
        <v>3</v>
      </c>
      <c r="H62" s="156">
        <v>2.8</v>
      </c>
      <c r="I62" s="102"/>
      <c r="J62" s="103">
        <v>1</v>
      </c>
      <c r="K62" s="103"/>
      <c r="L62" s="103"/>
      <c r="M62" s="103">
        <v>1</v>
      </c>
      <c r="N62" s="103">
        <v>1</v>
      </c>
      <c r="O62" s="103"/>
      <c r="P62" s="103">
        <v>1</v>
      </c>
      <c r="Q62" s="102"/>
      <c r="R62" s="122">
        <f>IFERROR(VLOOKUP(G62,'Úklid kategorie'!$E$5:$F$11,2,FALSE),"Není kategorie")</f>
        <v>0</v>
      </c>
      <c r="S62" s="107">
        <f t="shared" si="0"/>
        <v>74.233226666666667</v>
      </c>
      <c r="T62" s="108">
        <f t="shared" si="1"/>
        <v>0</v>
      </c>
      <c r="U62" s="108">
        <f t="shared" si="2"/>
        <v>0</v>
      </c>
      <c r="V62" s="109">
        <f t="shared" si="3"/>
        <v>0</v>
      </c>
      <c r="W62" s="2"/>
      <c r="AQ62" s="2"/>
      <c r="AR62" s="2"/>
      <c r="AS62" s="2"/>
      <c r="BA62" s="2"/>
      <c r="BB62" s="2"/>
      <c r="BC62" s="2"/>
    </row>
    <row r="63" spans="1:55" x14ac:dyDescent="0.25">
      <c r="A63" s="158">
        <v>56</v>
      </c>
      <c r="B63" s="160" t="s">
        <v>1038</v>
      </c>
      <c r="C63" s="153" t="s">
        <v>609</v>
      </c>
      <c r="D63" s="160" t="s">
        <v>488</v>
      </c>
      <c r="E63" s="160" t="s">
        <v>209</v>
      </c>
      <c r="F63" s="163" t="s">
        <v>219</v>
      </c>
      <c r="G63" s="121"/>
      <c r="H63" s="150"/>
      <c r="I63" s="102"/>
      <c r="J63" s="102"/>
      <c r="K63" s="102"/>
      <c r="L63" s="102"/>
      <c r="M63" s="102"/>
      <c r="N63" s="103"/>
      <c r="O63" s="103"/>
      <c r="P63" s="103"/>
      <c r="Q63" s="90"/>
      <c r="R63" s="122" t="s">
        <v>1153</v>
      </c>
      <c r="S63" s="107">
        <f t="shared" si="0"/>
        <v>0</v>
      </c>
      <c r="T63" s="108">
        <v>0</v>
      </c>
      <c r="U63" s="108">
        <f t="shared" si="2"/>
        <v>0</v>
      </c>
      <c r="V63" s="109">
        <f t="shared" si="3"/>
        <v>0</v>
      </c>
      <c r="W63" s="2"/>
      <c r="AH63" s="2"/>
      <c r="AI63" s="2"/>
      <c r="AJ63" s="2"/>
      <c r="AQ63" s="2"/>
      <c r="AR63" s="2"/>
      <c r="AS63" s="2"/>
      <c r="BA63" s="2"/>
      <c r="BB63" s="2"/>
      <c r="BC63" s="2"/>
    </row>
    <row r="64" spans="1:55" x14ac:dyDescent="0.25">
      <c r="A64" s="158">
        <v>57</v>
      </c>
      <c r="B64" s="159" t="s">
        <v>1039</v>
      </c>
      <c r="C64" s="153" t="s">
        <v>609</v>
      </c>
      <c r="D64" s="159" t="s">
        <v>490</v>
      </c>
      <c r="E64" s="159" t="s">
        <v>208</v>
      </c>
      <c r="F64" s="163" t="s">
        <v>219</v>
      </c>
      <c r="G64" s="121" t="s">
        <v>3</v>
      </c>
      <c r="H64" s="156">
        <v>21.92</v>
      </c>
      <c r="I64" s="103"/>
      <c r="J64" s="103">
        <v>1</v>
      </c>
      <c r="K64" s="103"/>
      <c r="L64" s="103"/>
      <c r="M64" s="103">
        <v>1</v>
      </c>
      <c r="N64" s="103">
        <v>1</v>
      </c>
      <c r="O64" s="103"/>
      <c r="P64" s="103">
        <v>1</v>
      </c>
      <c r="Q64" s="103"/>
      <c r="R64" s="122">
        <f>IFERROR(VLOOKUP(G64,'Úklid kategorie'!$E$5:$F$11,2,FALSE),"Není kategorie")</f>
        <v>0</v>
      </c>
      <c r="S64" s="107">
        <f t="shared" si="0"/>
        <v>581.14011733333336</v>
      </c>
      <c r="T64" s="108">
        <f t="shared" si="1"/>
        <v>0</v>
      </c>
      <c r="U64" s="108">
        <f t="shared" si="2"/>
        <v>0</v>
      </c>
      <c r="V64" s="109">
        <f t="shared" si="3"/>
        <v>0</v>
      </c>
      <c r="W64" s="2"/>
      <c r="AH64" s="2"/>
      <c r="AI64" s="2"/>
      <c r="AJ64" s="2"/>
      <c r="AQ64" s="2"/>
      <c r="AR64" s="2"/>
      <c r="AS64" s="2"/>
      <c r="BA64" s="2"/>
      <c r="BB64" s="2"/>
      <c r="BC64" s="2"/>
    </row>
    <row r="65" spans="1:55" x14ac:dyDescent="0.25">
      <c r="A65" s="158">
        <v>58</v>
      </c>
      <c r="B65" s="160" t="s">
        <v>1040</v>
      </c>
      <c r="C65" s="153" t="s">
        <v>610</v>
      </c>
      <c r="D65" s="160" t="s">
        <v>500</v>
      </c>
      <c r="E65" s="160" t="s">
        <v>206</v>
      </c>
      <c r="F65" s="163" t="s">
        <v>219</v>
      </c>
      <c r="G65" s="121" t="s">
        <v>2</v>
      </c>
      <c r="H65" s="150">
        <v>123.34</v>
      </c>
      <c r="I65" s="103"/>
      <c r="J65" s="102">
        <v>1</v>
      </c>
      <c r="K65" s="102"/>
      <c r="L65" s="102"/>
      <c r="M65" s="102">
        <v>1</v>
      </c>
      <c r="N65" s="102">
        <v>1</v>
      </c>
      <c r="O65" s="102"/>
      <c r="P65" s="102">
        <v>1</v>
      </c>
      <c r="Q65" s="93"/>
      <c r="R65" s="122">
        <f>IFERROR(VLOOKUP(G65,'Úklid kategorie'!$E$5:$F$11,2,FALSE),"Není kategorie")</f>
        <v>0</v>
      </c>
      <c r="S65" s="107">
        <f t="shared" si="0"/>
        <v>3269.9736346666668</v>
      </c>
      <c r="T65" s="108">
        <f t="shared" si="1"/>
        <v>0</v>
      </c>
      <c r="U65" s="108">
        <f t="shared" si="2"/>
        <v>0</v>
      </c>
      <c r="V65" s="109">
        <f t="shared" si="3"/>
        <v>0</v>
      </c>
      <c r="W65" s="2"/>
      <c r="AH65" s="2"/>
      <c r="AI65" s="2"/>
      <c r="AJ65" s="2"/>
      <c r="AQ65" s="2"/>
      <c r="AR65" s="2"/>
      <c r="AS65" s="2"/>
      <c r="BA65" s="2"/>
      <c r="BB65" s="2"/>
      <c r="BC65" s="2"/>
    </row>
    <row r="66" spans="1:55" x14ac:dyDescent="0.25">
      <c r="A66" s="158">
        <v>59</v>
      </c>
      <c r="B66" s="159" t="s">
        <v>1041</v>
      </c>
      <c r="C66" s="153" t="s">
        <v>610</v>
      </c>
      <c r="D66" s="159" t="s">
        <v>501</v>
      </c>
      <c r="E66" s="159" t="s">
        <v>204</v>
      </c>
      <c r="F66" s="163" t="s">
        <v>224</v>
      </c>
      <c r="G66" s="121" t="s">
        <v>6</v>
      </c>
      <c r="H66" s="156">
        <v>50.78</v>
      </c>
      <c r="I66" s="103"/>
      <c r="J66" s="102">
        <v>1</v>
      </c>
      <c r="K66" s="102"/>
      <c r="L66" s="102"/>
      <c r="M66" s="102">
        <v>1</v>
      </c>
      <c r="N66" s="102">
        <v>1</v>
      </c>
      <c r="O66" s="102">
        <v>1</v>
      </c>
      <c r="P66" s="102">
        <v>1</v>
      </c>
      <c r="Q66" s="102"/>
      <c r="R66" s="122">
        <f>IFERROR(VLOOKUP(G66,'Úklid kategorie'!$E$5:$F$11,2,FALSE),"Není kategorie")</f>
        <v>0</v>
      </c>
      <c r="S66" s="107">
        <f t="shared" si="0"/>
        <v>1363.1992560000001</v>
      </c>
      <c r="T66" s="108">
        <f t="shared" si="1"/>
        <v>0</v>
      </c>
      <c r="U66" s="108">
        <f t="shared" si="2"/>
        <v>0</v>
      </c>
      <c r="V66" s="109">
        <f t="shared" si="3"/>
        <v>0</v>
      </c>
      <c r="W66" s="2"/>
      <c r="AQ66" s="2"/>
      <c r="AR66" s="2"/>
      <c r="AS66" s="2"/>
      <c r="BA66" s="2"/>
      <c r="BB66" s="2"/>
      <c r="BC66" s="2"/>
    </row>
    <row r="67" spans="1:55" x14ac:dyDescent="0.25">
      <c r="A67" s="158">
        <v>60</v>
      </c>
      <c r="B67" s="160" t="s">
        <v>1042</v>
      </c>
      <c r="C67" s="153" t="s">
        <v>610</v>
      </c>
      <c r="D67" s="160" t="s">
        <v>502</v>
      </c>
      <c r="E67" s="160" t="s">
        <v>1074</v>
      </c>
      <c r="F67" s="163" t="s">
        <v>224</v>
      </c>
      <c r="G67" s="121" t="s">
        <v>6</v>
      </c>
      <c r="H67" s="150">
        <v>51.64</v>
      </c>
      <c r="I67" s="103"/>
      <c r="J67" s="102">
        <v>1</v>
      </c>
      <c r="K67" s="102"/>
      <c r="L67" s="102"/>
      <c r="M67" s="102">
        <v>1</v>
      </c>
      <c r="N67" s="102">
        <v>1</v>
      </c>
      <c r="O67" s="102">
        <v>1</v>
      </c>
      <c r="P67" s="102">
        <v>1</v>
      </c>
      <c r="Q67" s="102"/>
      <c r="R67" s="122">
        <f>IFERROR(VLOOKUP(G67,'Úklid kategorie'!$E$5:$F$11,2,FALSE),"Není kategorie")</f>
        <v>0</v>
      </c>
      <c r="S67" s="107">
        <f t="shared" si="0"/>
        <v>1386.2861280000002</v>
      </c>
      <c r="T67" s="108">
        <f t="shared" si="1"/>
        <v>0</v>
      </c>
      <c r="U67" s="108">
        <f t="shared" si="2"/>
        <v>0</v>
      </c>
      <c r="V67" s="109">
        <f t="shared" si="3"/>
        <v>0</v>
      </c>
      <c r="W67" s="2"/>
      <c r="AQ67" s="2"/>
      <c r="AR67" s="2"/>
      <c r="AS67" s="2"/>
      <c r="BA67" s="2"/>
      <c r="BB67" s="2"/>
      <c r="BC67" s="2"/>
    </row>
    <row r="68" spans="1:55" x14ac:dyDescent="0.25">
      <c r="A68" s="158">
        <v>61</v>
      </c>
      <c r="B68" s="159" t="s">
        <v>1043</v>
      </c>
      <c r="C68" s="153" t="s">
        <v>610</v>
      </c>
      <c r="D68" s="159" t="s">
        <v>503</v>
      </c>
      <c r="E68" s="159" t="s">
        <v>204</v>
      </c>
      <c r="F68" s="163" t="s">
        <v>224</v>
      </c>
      <c r="G68" s="121" t="s">
        <v>6</v>
      </c>
      <c r="H68" s="156">
        <v>51.68</v>
      </c>
      <c r="I68" s="103"/>
      <c r="J68" s="102">
        <v>1</v>
      </c>
      <c r="K68" s="102"/>
      <c r="L68" s="102"/>
      <c r="M68" s="102">
        <v>1</v>
      </c>
      <c r="N68" s="102">
        <v>1</v>
      </c>
      <c r="O68" s="102">
        <v>1</v>
      </c>
      <c r="P68" s="102">
        <v>1</v>
      </c>
      <c r="Q68" s="90"/>
      <c r="R68" s="122">
        <f>IFERROR(VLOOKUP(G68,'Úklid kategorie'!$E$5:$F$11,2,FALSE),"Není kategorie")</f>
        <v>0</v>
      </c>
      <c r="S68" s="107">
        <f t="shared" si="0"/>
        <v>1387.3599360000001</v>
      </c>
      <c r="T68" s="108">
        <f t="shared" si="1"/>
        <v>0</v>
      </c>
      <c r="U68" s="108">
        <f t="shared" si="2"/>
        <v>0</v>
      </c>
      <c r="V68" s="109">
        <f t="shared" si="3"/>
        <v>0</v>
      </c>
      <c r="W68" s="2"/>
      <c r="AQ68" s="2"/>
      <c r="AR68" s="2"/>
      <c r="AS68" s="2"/>
      <c r="BA68" s="2"/>
      <c r="BB68" s="2"/>
      <c r="BC68" s="2"/>
    </row>
    <row r="69" spans="1:55" x14ac:dyDescent="0.25">
      <c r="A69" s="158">
        <v>62</v>
      </c>
      <c r="B69" s="160" t="s">
        <v>1044</v>
      </c>
      <c r="C69" s="153" t="s">
        <v>610</v>
      </c>
      <c r="D69" s="160" t="s">
        <v>504</v>
      </c>
      <c r="E69" s="160" t="s">
        <v>1074</v>
      </c>
      <c r="F69" s="163" t="s">
        <v>224</v>
      </c>
      <c r="G69" s="121" t="s">
        <v>6</v>
      </c>
      <c r="H69" s="150">
        <v>51.68</v>
      </c>
      <c r="I69" s="103"/>
      <c r="J69" s="102">
        <v>1</v>
      </c>
      <c r="K69" s="102"/>
      <c r="L69" s="102"/>
      <c r="M69" s="102">
        <v>1</v>
      </c>
      <c r="N69" s="102">
        <v>1</v>
      </c>
      <c r="O69" s="102">
        <v>1</v>
      </c>
      <c r="P69" s="102">
        <v>1</v>
      </c>
      <c r="Q69" s="103"/>
      <c r="R69" s="122">
        <f>IFERROR(VLOOKUP(G69,'Úklid kategorie'!$E$5:$F$11,2,FALSE),"Není kategorie")</f>
        <v>0</v>
      </c>
      <c r="S69" s="107">
        <f t="shared" si="0"/>
        <v>1387.3599360000001</v>
      </c>
      <c r="T69" s="108">
        <f t="shared" si="1"/>
        <v>0</v>
      </c>
      <c r="U69" s="108">
        <f t="shared" si="2"/>
        <v>0</v>
      </c>
      <c r="V69" s="109">
        <f t="shared" si="3"/>
        <v>0</v>
      </c>
      <c r="W69" s="2"/>
      <c r="AQ69" s="2"/>
      <c r="AR69" s="2"/>
      <c r="AS69" s="2"/>
      <c r="BA69" s="2"/>
      <c r="BB69" s="2"/>
      <c r="BC69" s="2"/>
    </row>
    <row r="70" spans="1:55" x14ac:dyDescent="0.25">
      <c r="A70" s="158">
        <v>63</v>
      </c>
      <c r="B70" s="159" t="s">
        <v>1045</v>
      </c>
      <c r="C70" s="153" t="s">
        <v>610</v>
      </c>
      <c r="D70" s="159" t="s">
        <v>505</v>
      </c>
      <c r="E70" s="159" t="s">
        <v>204</v>
      </c>
      <c r="F70" s="163" t="s">
        <v>224</v>
      </c>
      <c r="G70" s="121" t="s">
        <v>6</v>
      </c>
      <c r="H70" s="156">
        <v>51.63</v>
      </c>
      <c r="I70" s="103"/>
      <c r="J70" s="102">
        <v>1</v>
      </c>
      <c r="K70" s="102"/>
      <c r="L70" s="102"/>
      <c r="M70" s="102">
        <v>1</v>
      </c>
      <c r="N70" s="102">
        <v>1</v>
      </c>
      <c r="O70" s="102">
        <v>1</v>
      </c>
      <c r="P70" s="102">
        <v>1</v>
      </c>
      <c r="Q70" s="103"/>
      <c r="R70" s="122">
        <f>IFERROR(VLOOKUP(G70,'Úklid kategorie'!$E$5:$F$11,2,FALSE),"Není kategorie")</f>
        <v>0</v>
      </c>
      <c r="S70" s="107">
        <f t="shared" si="0"/>
        <v>1386.0176760000002</v>
      </c>
      <c r="T70" s="108">
        <f t="shared" si="1"/>
        <v>0</v>
      </c>
      <c r="U70" s="108">
        <f t="shared" si="2"/>
        <v>0</v>
      </c>
      <c r="V70" s="109">
        <f t="shared" si="3"/>
        <v>0</v>
      </c>
      <c r="W70" s="2"/>
      <c r="AH70" s="2"/>
      <c r="AI70" s="2"/>
      <c r="AJ70" s="2"/>
      <c r="AP70" s="2"/>
      <c r="AQ70" s="2"/>
      <c r="AR70" s="2"/>
      <c r="AS70" s="2"/>
      <c r="BA70" s="2"/>
      <c r="BB70" s="2"/>
      <c r="BC70" s="2"/>
    </row>
    <row r="71" spans="1:55" x14ac:dyDescent="0.25">
      <c r="A71" s="158">
        <v>64</v>
      </c>
      <c r="B71" s="160" t="s">
        <v>1046</v>
      </c>
      <c r="C71" s="153" t="s">
        <v>610</v>
      </c>
      <c r="D71" s="160" t="s">
        <v>506</v>
      </c>
      <c r="E71" s="160" t="s">
        <v>204</v>
      </c>
      <c r="F71" s="163" t="s">
        <v>224</v>
      </c>
      <c r="G71" s="121" t="s">
        <v>6</v>
      </c>
      <c r="H71" s="150">
        <v>51.68</v>
      </c>
      <c r="I71" s="103"/>
      <c r="J71" s="102">
        <v>1</v>
      </c>
      <c r="K71" s="102"/>
      <c r="L71" s="102"/>
      <c r="M71" s="102">
        <v>1</v>
      </c>
      <c r="N71" s="102">
        <v>1</v>
      </c>
      <c r="O71" s="102">
        <v>1</v>
      </c>
      <c r="P71" s="102">
        <v>1</v>
      </c>
      <c r="Q71" s="103"/>
      <c r="R71" s="122">
        <f>IFERROR(VLOOKUP(G71,'Úklid kategorie'!$E$5:$F$11,2,FALSE),"Není kategorie")</f>
        <v>0</v>
      </c>
      <c r="S71" s="107">
        <f t="shared" si="0"/>
        <v>1387.3599360000001</v>
      </c>
      <c r="T71" s="108">
        <f t="shared" si="1"/>
        <v>0</v>
      </c>
      <c r="U71" s="108">
        <f t="shared" si="2"/>
        <v>0</v>
      </c>
      <c r="V71" s="109">
        <f t="shared" si="3"/>
        <v>0</v>
      </c>
      <c r="W71" s="2"/>
      <c r="AH71" s="2"/>
      <c r="AI71" s="2"/>
      <c r="AJ71" s="2"/>
      <c r="AQ71" s="2"/>
      <c r="AR71" s="2"/>
      <c r="AS71" s="2"/>
      <c r="BA71" s="2"/>
      <c r="BB71" s="2"/>
      <c r="BC71" s="2"/>
    </row>
    <row r="72" spans="1:55" x14ac:dyDescent="0.25">
      <c r="A72" s="158">
        <v>65</v>
      </c>
      <c r="B72" s="159" t="s">
        <v>1047</v>
      </c>
      <c r="C72" s="153" t="s">
        <v>610</v>
      </c>
      <c r="D72" s="159" t="s">
        <v>507</v>
      </c>
      <c r="E72" s="159" t="s">
        <v>204</v>
      </c>
      <c r="F72" s="163" t="s">
        <v>224</v>
      </c>
      <c r="G72" s="121" t="s">
        <v>6</v>
      </c>
      <c r="H72" s="156">
        <v>50.7</v>
      </c>
      <c r="I72" s="103"/>
      <c r="J72" s="102">
        <v>1</v>
      </c>
      <c r="K72" s="102"/>
      <c r="L72" s="102"/>
      <c r="M72" s="102">
        <v>1</v>
      </c>
      <c r="N72" s="102">
        <v>1</v>
      </c>
      <c r="O72" s="102">
        <v>1</v>
      </c>
      <c r="P72" s="102">
        <v>1</v>
      </c>
      <c r="Q72" s="103"/>
      <c r="R72" s="122">
        <f>IFERROR(VLOOKUP(G72,'Úklid kategorie'!$E$5:$F$11,2,FALSE),"Není kategorie")</f>
        <v>0</v>
      </c>
      <c r="S72" s="107">
        <f t="shared" si="0"/>
        <v>1361.0516400000001</v>
      </c>
      <c r="T72" s="108">
        <f t="shared" si="1"/>
        <v>0</v>
      </c>
      <c r="U72" s="108">
        <f t="shared" si="2"/>
        <v>0</v>
      </c>
      <c r="V72" s="109">
        <f t="shared" si="3"/>
        <v>0</v>
      </c>
      <c r="W72" s="2"/>
      <c r="AH72" s="2"/>
      <c r="AI72" s="2"/>
      <c r="AJ72" s="2"/>
      <c r="AQ72" s="2"/>
      <c r="AR72" s="2"/>
      <c r="AS72" s="2"/>
      <c r="BA72" s="2"/>
      <c r="BB72" s="2"/>
      <c r="BC72" s="2"/>
    </row>
    <row r="73" spans="1:55" x14ac:dyDescent="0.25">
      <c r="A73" s="158">
        <v>66</v>
      </c>
      <c r="B73" s="160" t="s">
        <v>1048</v>
      </c>
      <c r="C73" s="153" t="s">
        <v>610</v>
      </c>
      <c r="D73" s="160" t="s">
        <v>508</v>
      </c>
      <c r="E73" s="160" t="s">
        <v>204</v>
      </c>
      <c r="F73" s="163" t="s">
        <v>224</v>
      </c>
      <c r="G73" s="121" t="s">
        <v>6</v>
      </c>
      <c r="H73" s="150">
        <v>51.63</v>
      </c>
      <c r="I73" s="103"/>
      <c r="J73" s="102">
        <v>1</v>
      </c>
      <c r="K73" s="102"/>
      <c r="L73" s="102"/>
      <c r="M73" s="102">
        <v>1</v>
      </c>
      <c r="N73" s="102">
        <v>1</v>
      </c>
      <c r="O73" s="102">
        <v>1</v>
      </c>
      <c r="P73" s="102">
        <v>1</v>
      </c>
      <c r="Q73" s="103"/>
      <c r="R73" s="122">
        <f>IFERROR(VLOOKUP(G73,'Úklid kategorie'!$E$5:$F$11,2,FALSE),"Není kategorie")</f>
        <v>0</v>
      </c>
      <c r="S73" s="107">
        <f t="shared" ref="S73:S95" si="4">(H73*I73*30.4167)+(H73*J73*21)+(H73*K73*4.3452)+(H73*L73*4.3452)+(H73*M73*4.3452)+H73*N73+(H73*O73/3)+(H73*P73/6)+(H73*Q73/12)</f>
        <v>1386.0176760000002</v>
      </c>
      <c r="T73" s="108">
        <f t="shared" ref="T73:T94" si="5">R73*S73</f>
        <v>0</v>
      </c>
      <c r="U73" s="108">
        <f t="shared" ref="U73:U95" si="6">T73*12</f>
        <v>0</v>
      </c>
      <c r="V73" s="109">
        <f t="shared" ref="V73:V95" si="7">U73*3</f>
        <v>0</v>
      </c>
      <c r="W73" s="2"/>
      <c r="AH73" s="2"/>
      <c r="AI73" s="2"/>
      <c r="AJ73" s="2"/>
      <c r="AQ73" s="2"/>
      <c r="AR73" s="2"/>
      <c r="AS73" s="2"/>
      <c r="BA73" s="2"/>
      <c r="BB73" s="2"/>
      <c r="BC73" s="2"/>
    </row>
    <row r="74" spans="1:55" s="91" customFormat="1" x14ac:dyDescent="0.25">
      <c r="A74" s="158">
        <v>67</v>
      </c>
      <c r="B74" s="159" t="s">
        <v>1049</v>
      </c>
      <c r="C74" s="153" t="s">
        <v>610</v>
      </c>
      <c r="D74" s="159" t="s">
        <v>509</v>
      </c>
      <c r="E74" s="159" t="s">
        <v>211</v>
      </c>
      <c r="F74" s="163" t="s">
        <v>219</v>
      </c>
      <c r="G74" s="121" t="s">
        <v>2</v>
      </c>
      <c r="H74" s="156">
        <v>60.89</v>
      </c>
      <c r="I74" s="102"/>
      <c r="J74" s="102">
        <v>1</v>
      </c>
      <c r="K74" s="102"/>
      <c r="L74" s="102"/>
      <c r="M74" s="102">
        <v>1</v>
      </c>
      <c r="N74" s="102">
        <v>1</v>
      </c>
      <c r="O74" s="102"/>
      <c r="P74" s="102">
        <v>1</v>
      </c>
      <c r="Q74" s="90"/>
      <c r="R74" s="122">
        <f>IFERROR(VLOOKUP(G74,'Úklid kategorie'!$E$5:$F$11,2,FALSE),"Není kategorie")</f>
        <v>0</v>
      </c>
      <c r="S74" s="107">
        <f t="shared" si="4"/>
        <v>1614.3075613333335</v>
      </c>
      <c r="T74" s="108">
        <f t="shared" si="5"/>
        <v>0</v>
      </c>
      <c r="U74" s="108">
        <f t="shared" si="6"/>
        <v>0</v>
      </c>
      <c r="V74" s="109">
        <f t="shared" si="7"/>
        <v>0</v>
      </c>
      <c r="W74" s="92"/>
      <c r="AH74" s="92"/>
      <c r="AI74" s="92"/>
      <c r="AJ74" s="92"/>
      <c r="AQ74" s="92"/>
      <c r="AR74" s="92"/>
      <c r="AS74" s="92"/>
      <c r="BA74" s="92"/>
      <c r="BB74" s="92"/>
      <c r="BC74" s="92"/>
    </row>
    <row r="75" spans="1:55" x14ac:dyDescent="0.25">
      <c r="A75" s="158">
        <v>68</v>
      </c>
      <c r="B75" s="160" t="s">
        <v>1050</v>
      </c>
      <c r="C75" s="153" t="s">
        <v>610</v>
      </c>
      <c r="D75" s="160" t="s">
        <v>510</v>
      </c>
      <c r="E75" s="160" t="s">
        <v>204</v>
      </c>
      <c r="F75" s="163" t="s">
        <v>224</v>
      </c>
      <c r="G75" s="121" t="s">
        <v>6</v>
      </c>
      <c r="H75" s="150">
        <v>51.41</v>
      </c>
      <c r="I75" s="103"/>
      <c r="J75" s="102">
        <v>1</v>
      </c>
      <c r="K75" s="102"/>
      <c r="L75" s="102"/>
      <c r="M75" s="102">
        <v>1</v>
      </c>
      <c r="N75" s="102">
        <v>1</v>
      </c>
      <c r="O75" s="102">
        <v>1</v>
      </c>
      <c r="P75" s="102">
        <v>1</v>
      </c>
      <c r="Q75" s="102"/>
      <c r="R75" s="122">
        <f>IFERROR(VLOOKUP(G75,'Úklid kategorie'!$E$5:$F$11,2,FALSE),"Není kategorie")</f>
        <v>0</v>
      </c>
      <c r="S75" s="107">
        <f t="shared" si="4"/>
        <v>1380.1117320000001</v>
      </c>
      <c r="T75" s="108">
        <f t="shared" si="5"/>
        <v>0</v>
      </c>
      <c r="U75" s="108">
        <f t="shared" si="6"/>
        <v>0</v>
      </c>
      <c r="V75" s="109">
        <f t="shared" si="7"/>
        <v>0</v>
      </c>
      <c r="W75" s="2"/>
      <c r="AH75" s="2"/>
      <c r="AI75" s="2"/>
      <c r="AJ75" s="2"/>
      <c r="AQ75" s="2"/>
      <c r="AR75" s="2"/>
      <c r="AS75" s="2"/>
      <c r="BA75" s="2"/>
      <c r="BB75" s="2"/>
      <c r="BC75" s="2"/>
    </row>
    <row r="76" spans="1:55" s="91" customFormat="1" x14ac:dyDescent="0.25">
      <c r="A76" s="158">
        <v>69</v>
      </c>
      <c r="B76" s="159" t="s">
        <v>1051</v>
      </c>
      <c r="C76" s="153" t="s">
        <v>610</v>
      </c>
      <c r="D76" s="159" t="s">
        <v>511</v>
      </c>
      <c r="E76" s="159" t="s">
        <v>1090</v>
      </c>
      <c r="F76" s="234" t="s">
        <v>224</v>
      </c>
      <c r="G76" s="121"/>
      <c r="H76" s="156"/>
      <c r="I76" s="102"/>
      <c r="J76" s="102"/>
      <c r="K76" s="102"/>
      <c r="L76" s="102"/>
      <c r="M76" s="102"/>
      <c r="N76" s="102"/>
      <c r="O76" s="102"/>
      <c r="P76" s="102"/>
      <c r="Q76" s="102"/>
      <c r="R76" s="122" t="s">
        <v>1148</v>
      </c>
      <c r="S76" s="107">
        <f t="shared" si="4"/>
        <v>0</v>
      </c>
      <c r="T76" s="108">
        <v>0</v>
      </c>
      <c r="U76" s="108">
        <f t="shared" si="6"/>
        <v>0</v>
      </c>
      <c r="V76" s="109">
        <f t="shared" si="7"/>
        <v>0</v>
      </c>
      <c r="W76" s="92"/>
      <c r="AQ76" s="92"/>
      <c r="AR76" s="92"/>
      <c r="AS76" s="92"/>
      <c r="BA76" s="92"/>
      <c r="BB76" s="92"/>
      <c r="BC76" s="92"/>
    </row>
    <row r="77" spans="1:55" x14ac:dyDescent="0.25">
      <c r="A77" s="158">
        <v>70</v>
      </c>
      <c r="B77" s="160" t="s">
        <v>1052</v>
      </c>
      <c r="C77" s="153" t="s">
        <v>610</v>
      </c>
      <c r="D77" s="160" t="s">
        <v>512</v>
      </c>
      <c r="E77" s="160" t="s">
        <v>208</v>
      </c>
      <c r="F77" s="163" t="s">
        <v>219</v>
      </c>
      <c r="G77" s="121" t="s">
        <v>3</v>
      </c>
      <c r="H77" s="150">
        <v>22.77</v>
      </c>
      <c r="I77" s="103"/>
      <c r="J77" s="103">
        <v>1</v>
      </c>
      <c r="K77" s="103"/>
      <c r="L77" s="103"/>
      <c r="M77" s="103">
        <v>1</v>
      </c>
      <c r="N77" s="103">
        <v>1</v>
      </c>
      <c r="O77" s="103"/>
      <c r="P77" s="103">
        <v>1</v>
      </c>
      <c r="Q77" s="103"/>
      <c r="R77" s="122">
        <f>IFERROR(VLOOKUP(G77,'Úklid kategorie'!$E$5:$F$11,2,FALSE),"Není kategorie")</f>
        <v>0</v>
      </c>
      <c r="S77" s="107">
        <f t="shared" si="4"/>
        <v>603.67520400000001</v>
      </c>
      <c r="T77" s="108">
        <f t="shared" si="5"/>
        <v>0</v>
      </c>
      <c r="U77" s="108">
        <f t="shared" si="6"/>
        <v>0</v>
      </c>
      <c r="V77" s="109">
        <f t="shared" si="7"/>
        <v>0</v>
      </c>
      <c r="W77" s="2"/>
      <c r="AH77" s="2"/>
      <c r="AI77" s="2"/>
      <c r="AJ77" s="2"/>
      <c r="AP77" s="2"/>
      <c r="AQ77" s="2"/>
      <c r="AR77" s="2"/>
      <c r="AS77" s="2"/>
      <c r="BA77" s="2"/>
      <c r="BB77" s="2"/>
      <c r="BC77" s="2"/>
    </row>
    <row r="78" spans="1:55" s="91" customFormat="1" x14ac:dyDescent="0.25">
      <c r="A78" s="158">
        <v>71</v>
      </c>
      <c r="B78" s="159" t="s">
        <v>1053</v>
      </c>
      <c r="C78" s="153" t="s">
        <v>610</v>
      </c>
      <c r="D78" s="159" t="s">
        <v>514</v>
      </c>
      <c r="E78" s="159" t="s">
        <v>209</v>
      </c>
      <c r="F78" s="163" t="s">
        <v>219</v>
      </c>
      <c r="G78" s="121"/>
      <c r="H78" s="156"/>
      <c r="I78" s="102"/>
      <c r="J78" s="103"/>
      <c r="K78" s="103"/>
      <c r="L78" s="103"/>
      <c r="M78" s="103"/>
      <c r="N78" s="103"/>
      <c r="O78" s="103"/>
      <c r="P78" s="103"/>
      <c r="Q78" s="102"/>
      <c r="R78" s="122" t="s">
        <v>1153</v>
      </c>
      <c r="S78" s="107">
        <f t="shared" si="4"/>
        <v>0</v>
      </c>
      <c r="T78" s="108">
        <v>0</v>
      </c>
      <c r="U78" s="108">
        <f t="shared" si="6"/>
        <v>0</v>
      </c>
      <c r="V78" s="109">
        <f t="shared" si="7"/>
        <v>0</v>
      </c>
      <c r="W78" s="92"/>
      <c r="AH78" s="92"/>
      <c r="AI78" s="92"/>
      <c r="AJ78" s="92"/>
      <c r="AQ78" s="92"/>
      <c r="AR78" s="92"/>
      <c r="AS78" s="92"/>
      <c r="BA78" s="92"/>
      <c r="BB78" s="92"/>
      <c r="BC78" s="92"/>
    </row>
    <row r="79" spans="1:55" s="91" customFormat="1" x14ac:dyDescent="0.25">
      <c r="A79" s="158">
        <v>72</v>
      </c>
      <c r="B79" s="160" t="s">
        <v>1054</v>
      </c>
      <c r="C79" s="153" t="s">
        <v>610</v>
      </c>
      <c r="D79" s="160" t="s">
        <v>516</v>
      </c>
      <c r="E79" s="160" t="s">
        <v>208</v>
      </c>
      <c r="F79" s="163" t="s">
        <v>219</v>
      </c>
      <c r="G79" s="121" t="s">
        <v>3</v>
      </c>
      <c r="H79" s="150">
        <v>22.47</v>
      </c>
      <c r="I79" s="103"/>
      <c r="J79" s="103">
        <v>1</v>
      </c>
      <c r="K79" s="103"/>
      <c r="L79" s="103"/>
      <c r="M79" s="103">
        <v>1</v>
      </c>
      <c r="N79" s="103">
        <v>1</v>
      </c>
      <c r="O79" s="103"/>
      <c r="P79" s="103">
        <v>1</v>
      </c>
      <c r="Q79" s="103"/>
      <c r="R79" s="122">
        <f>IFERROR(VLOOKUP(G79,'Úklid kategorie'!$E$5:$F$11,2,FALSE),"Není kategorie")</f>
        <v>0</v>
      </c>
      <c r="S79" s="107">
        <f t="shared" si="4"/>
        <v>595.72164400000008</v>
      </c>
      <c r="T79" s="108">
        <f t="shared" si="5"/>
        <v>0</v>
      </c>
      <c r="U79" s="108">
        <f t="shared" si="6"/>
        <v>0</v>
      </c>
      <c r="V79" s="109">
        <f t="shared" si="7"/>
        <v>0</v>
      </c>
      <c r="W79" s="92"/>
      <c r="AH79" s="92"/>
      <c r="AI79" s="92"/>
      <c r="AJ79" s="92"/>
      <c r="AQ79" s="92"/>
      <c r="AR79" s="92"/>
      <c r="AS79" s="92"/>
      <c r="BA79" s="92"/>
      <c r="BB79" s="92"/>
      <c r="BC79" s="92"/>
    </row>
    <row r="80" spans="1:55" s="91" customFormat="1" x14ac:dyDescent="0.25">
      <c r="A80" s="158">
        <v>73</v>
      </c>
      <c r="B80" s="159" t="s">
        <v>1055</v>
      </c>
      <c r="C80" s="153" t="s">
        <v>611</v>
      </c>
      <c r="D80" s="159" t="s">
        <v>528</v>
      </c>
      <c r="E80" s="159" t="s">
        <v>206</v>
      </c>
      <c r="F80" s="163" t="s">
        <v>219</v>
      </c>
      <c r="G80" s="121" t="s">
        <v>2</v>
      </c>
      <c r="H80" s="156">
        <v>123.34</v>
      </c>
      <c r="I80" s="103"/>
      <c r="J80" s="102">
        <v>1</v>
      </c>
      <c r="K80" s="102"/>
      <c r="L80" s="102"/>
      <c r="M80" s="102">
        <v>1</v>
      </c>
      <c r="N80" s="102">
        <v>1</v>
      </c>
      <c r="O80" s="102"/>
      <c r="P80" s="102">
        <v>1</v>
      </c>
      <c r="Q80" s="102"/>
      <c r="R80" s="122">
        <f>IFERROR(VLOOKUP(G80,'Úklid kategorie'!$E$5:$F$11,2,FALSE),"Není kategorie")</f>
        <v>0</v>
      </c>
      <c r="S80" s="107">
        <f t="shared" si="4"/>
        <v>3269.9736346666668</v>
      </c>
      <c r="T80" s="108">
        <f t="shared" si="5"/>
        <v>0</v>
      </c>
      <c r="U80" s="108">
        <f t="shared" si="6"/>
        <v>0</v>
      </c>
      <c r="V80" s="109">
        <f t="shared" si="7"/>
        <v>0</v>
      </c>
      <c r="W80" s="92"/>
      <c r="AH80" s="92"/>
      <c r="AI80" s="92"/>
      <c r="AJ80" s="92"/>
      <c r="AQ80" s="92"/>
      <c r="AR80" s="92"/>
      <c r="AS80" s="92"/>
      <c r="BA80" s="92"/>
      <c r="BB80" s="92"/>
      <c r="BC80" s="92"/>
    </row>
    <row r="81" spans="1:55" x14ac:dyDescent="0.25">
      <c r="A81" s="158">
        <v>74</v>
      </c>
      <c r="B81" s="160" t="s">
        <v>1056</v>
      </c>
      <c r="C81" s="153" t="s">
        <v>611</v>
      </c>
      <c r="D81" s="160" t="s">
        <v>529</v>
      </c>
      <c r="E81" s="160" t="s">
        <v>204</v>
      </c>
      <c r="F81" s="163" t="s">
        <v>197</v>
      </c>
      <c r="G81" s="121" t="s">
        <v>6</v>
      </c>
      <c r="H81" s="150">
        <v>51.65</v>
      </c>
      <c r="I81" s="103"/>
      <c r="J81" s="102">
        <v>1</v>
      </c>
      <c r="K81" s="102"/>
      <c r="L81" s="102"/>
      <c r="M81" s="102">
        <v>1</v>
      </c>
      <c r="N81" s="102">
        <v>1</v>
      </c>
      <c r="O81" s="102">
        <v>1</v>
      </c>
      <c r="P81" s="102">
        <v>1</v>
      </c>
      <c r="Q81" s="102"/>
      <c r="R81" s="122">
        <f>IFERROR(VLOOKUP(G81,'Úklid kategorie'!$E$5:$F$11,2,FALSE),"Není kategorie")</f>
        <v>0</v>
      </c>
      <c r="S81" s="107">
        <f t="shared" si="4"/>
        <v>1386.55458</v>
      </c>
      <c r="T81" s="108">
        <f t="shared" si="5"/>
        <v>0</v>
      </c>
      <c r="U81" s="108">
        <f t="shared" si="6"/>
        <v>0</v>
      </c>
      <c r="V81" s="109">
        <f t="shared" si="7"/>
        <v>0</v>
      </c>
      <c r="W81" s="2"/>
      <c r="AH81" s="2"/>
      <c r="AI81" s="2"/>
      <c r="AJ81" s="2"/>
      <c r="AQ81" s="2"/>
      <c r="AR81" s="2"/>
      <c r="AS81" s="2"/>
      <c r="BA81" s="2"/>
      <c r="BB81" s="2"/>
      <c r="BC81" s="2"/>
    </row>
    <row r="82" spans="1:55" s="91" customFormat="1" x14ac:dyDescent="0.25">
      <c r="A82" s="158">
        <v>75</v>
      </c>
      <c r="B82" s="159" t="s">
        <v>1057</v>
      </c>
      <c r="C82" s="153" t="s">
        <v>611</v>
      </c>
      <c r="D82" s="159" t="s">
        <v>530</v>
      </c>
      <c r="E82" s="159" t="s">
        <v>204</v>
      </c>
      <c r="F82" s="163" t="s">
        <v>224</v>
      </c>
      <c r="G82" s="121" t="s">
        <v>6</v>
      </c>
      <c r="H82" s="156">
        <v>51.64</v>
      </c>
      <c r="I82" s="103"/>
      <c r="J82" s="102">
        <v>1</v>
      </c>
      <c r="K82" s="102"/>
      <c r="L82" s="102"/>
      <c r="M82" s="102">
        <v>1</v>
      </c>
      <c r="N82" s="102">
        <v>1</v>
      </c>
      <c r="O82" s="102">
        <v>1</v>
      </c>
      <c r="P82" s="102">
        <v>1</v>
      </c>
      <c r="Q82" s="102"/>
      <c r="R82" s="122">
        <f>IFERROR(VLOOKUP(G82,'Úklid kategorie'!$E$5:$F$11,2,FALSE),"Není kategorie")</f>
        <v>0</v>
      </c>
      <c r="S82" s="107">
        <f t="shared" si="4"/>
        <v>1386.2861280000002</v>
      </c>
      <c r="T82" s="108">
        <f t="shared" si="5"/>
        <v>0</v>
      </c>
      <c r="U82" s="108">
        <f t="shared" si="6"/>
        <v>0</v>
      </c>
      <c r="V82" s="109">
        <f t="shared" si="7"/>
        <v>0</v>
      </c>
      <c r="W82" s="92"/>
      <c r="AH82" s="92"/>
      <c r="AI82" s="92"/>
      <c r="AJ82" s="92"/>
      <c r="AQ82" s="92"/>
      <c r="AR82" s="92"/>
      <c r="AS82" s="92"/>
      <c r="BA82" s="92"/>
      <c r="BB82" s="92"/>
      <c r="BC82" s="92"/>
    </row>
    <row r="83" spans="1:55" x14ac:dyDescent="0.25">
      <c r="A83" s="158">
        <v>76</v>
      </c>
      <c r="B83" s="160" t="s">
        <v>1058</v>
      </c>
      <c r="C83" s="153" t="s">
        <v>611</v>
      </c>
      <c r="D83" s="160" t="s">
        <v>531</v>
      </c>
      <c r="E83" s="160" t="s">
        <v>204</v>
      </c>
      <c r="F83" s="163" t="s">
        <v>197</v>
      </c>
      <c r="G83" s="121" t="s">
        <v>6</v>
      </c>
      <c r="H83" s="150">
        <v>51.68</v>
      </c>
      <c r="I83" s="103"/>
      <c r="J83" s="102">
        <v>1</v>
      </c>
      <c r="K83" s="102"/>
      <c r="L83" s="102"/>
      <c r="M83" s="102">
        <v>1</v>
      </c>
      <c r="N83" s="102">
        <v>1</v>
      </c>
      <c r="O83" s="102">
        <v>1</v>
      </c>
      <c r="P83" s="102">
        <v>1</v>
      </c>
      <c r="Q83" s="103"/>
      <c r="R83" s="122">
        <f>IFERROR(VLOOKUP(G83,'Úklid kategorie'!$E$5:$F$11,2,FALSE),"Není kategorie")</f>
        <v>0</v>
      </c>
      <c r="S83" s="107">
        <f t="shared" si="4"/>
        <v>1387.3599360000001</v>
      </c>
      <c r="T83" s="108">
        <f t="shared" si="5"/>
        <v>0</v>
      </c>
      <c r="U83" s="108">
        <f t="shared" si="6"/>
        <v>0</v>
      </c>
      <c r="V83" s="109">
        <f t="shared" si="7"/>
        <v>0</v>
      </c>
      <c r="W83" s="2"/>
      <c r="AH83" s="2"/>
      <c r="AI83" s="2"/>
      <c r="AJ83" s="2"/>
      <c r="AQ83" s="2"/>
      <c r="AR83" s="2"/>
      <c r="AS83" s="2"/>
      <c r="BA83" s="2"/>
      <c r="BB83" s="2"/>
      <c r="BC83" s="2"/>
    </row>
    <row r="84" spans="1:55" s="91" customFormat="1" x14ac:dyDescent="0.25">
      <c r="A84" s="158">
        <v>77</v>
      </c>
      <c r="B84" s="159" t="s">
        <v>1059</v>
      </c>
      <c r="C84" s="153" t="s">
        <v>611</v>
      </c>
      <c r="D84" s="159" t="s">
        <v>532</v>
      </c>
      <c r="E84" s="159" t="s">
        <v>204</v>
      </c>
      <c r="F84" s="163" t="s">
        <v>197</v>
      </c>
      <c r="G84" s="121" t="s">
        <v>6</v>
      </c>
      <c r="H84" s="156">
        <v>104.38</v>
      </c>
      <c r="I84" s="103"/>
      <c r="J84" s="102">
        <v>1</v>
      </c>
      <c r="K84" s="102"/>
      <c r="L84" s="102"/>
      <c r="M84" s="102">
        <v>1</v>
      </c>
      <c r="N84" s="102">
        <v>1</v>
      </c>
      <c r="O84" s="102">
        <v>1</v>
      </c>
      <c r="P84" s="102">
        <v>1</v>
      </c>
      <c r="Q84" s="102"/>
      <c r="R84" s="122">
        <f>IFERROR(VLOOKUP(G84,'Úklid kategorie'!$E$5:$F$11,2,FALSE),"Není kategorie")</f>
        <v>0</v>
      </c>
      <c r="S84" s="107">
        <f t="shared" si="4"/>
        <v>2802.1019760000004</v>
      </c>
      <c r="T84" s="108">
        <f t="shared" si="5"/>
        <v>0</v>
      </c>
      <c r="U84" s="108">
        <f t="shared" si="6"/>
        <v>0</v>
      </c>
      <c r="V84" s="109">
        <f t="shared" si="7"/>
        <v>0</v>
      </c>
      <c r="W84" s="92"/>
      <c r="AH84" s="92"/>
      <c r="AI84" s="92"/>
      <c r="AJ84" s="92"/>
      <c r="AQ84" s="92"/>
      <c r="AR84" s="92"/>
      <c r="AS84" s="92"/>
      <c r="BA84" s="92"/>
      <c r="BB84" s="92"/>
      <c r="BC84" s="92"/>
    </row>
    <row r="85" spans="1:55" s="91" customFormat="1" x14ac:dyDescent="0.25">
      <c r="A85" s="158">
        <v>78</v>
      </c>
      <c r="B85" s="160" t="s">
        <v>1060</v>
      </c>
      <c r="C85" s="153" t="s">
        <v>611</v>
      </c>
      <c r="D85" s="160" t="s">
        <v>533</v>
      </c>
      <c r="E85" s="160" t="s">
        <v>1074</v>
      </c>
      <c r="F85" s="163" t="s">
        <v>197</v>
      </c>
      <c r="G85" s="121" t="s">
        <v>6</v>
      </c>
      <c r="H85" s="150">
        <v>51.63</v>
      </c>
      <c r="I85" s="103"/>
      <c r="J85" s="102">
        <v>1</v>
      </c>
      <c r="K85" s="102"/>
      <c r="L85" s="102"/>
      <c r="M85" s="102">
        <v>1</v>
      </c>
      <c r="N85" s="102">
        <v>1</v>
      </c>
      <c r="O85" s="102">
        <v>1</v>
      </c>
      <c r="P85" s="102">
        <v>1</v>
      </c>
      <c r="Q85" s="103"/>
      <c r="R85" s="122">
        <f>IFERROR(VLOOKUP(G85,'Úklid kategorie'!$E$5:$F$11,2,FALSE),"Není kategorie")</f>
        <v>0</v>
      </c>
      <c r="S85" s="107">
        <f t="shared" si="4"/>
        <v>1386.0176760000002</v>
      </c>
      <c r="T85" s="108">
        <f t="shared" si="5"/>
        <v>0</v>
      </c>
      <c r="U85" s="108">
        <f t="shared" si="6"/>
        <v>0</v>
      </c>
      <c r="V85" s="109">
        <f t="shared" si="7"/>
        <v>0</v>
      </c>
      <c r="W85" s="92"/>
      <c r="AH85" s="92"/>
      <c r="AI85" s="92"/>
      <c r="AJ85" s="92"/>
      <c r="AQ85" s="92"/>
      <c r="AR85" s="92"/>
      <c r="AS85" s="92"/>
      <c r="BA85" s="92"/>
      <c r="BB85" s="92"/>
      <c r="BC85" s="92"/>
    </row>
    <row r="86" spans="1:55" s="91" customFormat="1" x14ac:dyDescent="0.25">
      <c r="A86" s="158">
        <v>79</v>
      </c>
      <c r="B86" s="159" t="s">
        <v>1061</v>
      </c>
      <c r="C86" s="153" t="s">
        <v>611</v>
      </c>
      <c r="D86" s="159" t="s">
        <v>534</v>
      </c>
      <c r="E86" s="159" t="s">
        <v>204</v>
      </c>
      <c r="F86" s="163" t="s">
        <v>224</v>
      </c>
      <c r="G86" s="121" t="s">
        <v>6</v>
      </c>
      <c r="H86" s="156">
        <v>51.63</v>
      </c>
      <c r="I86" s="103"/>
      <c r="J86" s="102">
        <v>1</v>
      </c>
      <c r="K86" s="102"/>
      <c r="L86" s="102"/>
      <c r="M86" s="102">
        <v>1</v>
      </c>
      <c r="N86" s="102">
        <v>1</v>
      </c>
      <c r="O86" s="102">
        <v>1</v>
      </c>
      <c r="P86" s="102">
        <v>1</v>
      </c>
      <c r="Q86" s="103"/>
      <c r="R86" s="122">
        <f>IFERROR(VLOOKUP(G86,'Úklid kategorie'!$E$5:$F$11,2,FALSE),"Není kategorie")</f>
        <v>0</v>
      </c>
      <c r="S86" s="107">
        <f t="shared" si="4"/>
        <v>1386.0176760000002</v>
      </c>
      <c r="T86" s="108">
        <f t="shared" si="5"/>
        <v>0</v>
      </c>
      <c r="U86" s="108">
        <f t="shared" si="6"/>
        <v>0</v>
      </c>
      <c r="V86" s="109">
        <f t="shared" si="7"/>
        <v>0</v>
      </c>
      <c r="W86" s="92"/>
      <c r="AH86" s="92"/>
      <c r="AI86" s="92"/>
      <c r="AJ86" s="92"/>
      <c r="AQ86" s="92"/>
      <c r="AR86" s="92"/>
      <c r="AS86" s="92"/>
      <c r="BA86" s="92"/>
      <c r="BB86" s="92"/>
      <c r="BC86" s="92"/>
    </row>
    <row r="87" spans="1:55" s="91" customFormat="1" x14ac:dyDescent="0.25">
      <c r="A87" s="158">
        <v>80</v>
      </c>
      <c r="B87" s="160" t="s">
        <v>1062</v>
      </c>
      <c r="C87" s="153" t="s">
        <v>611</v>
      </c>
      <c r="D87" s="160" t="s">
        <v>535</v>
      </c>
      <c r="E87" s="160" t="s">
        <v>1074</v>
      </c>
      <c r="F87" s="163" t="s">
        <v>224</v>
      </c>
      <c r="G87" s="121" t="s">
        <v>6</v>
      </c>
      <c r="H87" s="150">
        <v>50.7</v>
      </c>
      <c r="I87" s="102"/>
      <c r="J87" s="102">
        <v>1</v>
      </c>
      <c r="K87" s="102"/>
      <c r="L87" s="102"/>
      <c r="M87" s="102">
        <v>1</v>
      </c>
      <c r="N87" s="102">
        <v>1</v>
      </c>
      <c r="O87" s="102">
        <v>1</v>
      </c>
      <c r="P87" s="102">
        <v>1</v>
      </c>
      <c r="Q87" s="102"/>
      <c r="R87" s="122">
        <f>IFERROR(VLOOKUP(G87,'Úklid kategorie'!$E$5:$F$11,2,FALSE),"Není kategorie")</f>
        <v>0</v>
      </c>
      <c r="S87" s="107">
        <f t="shared" si="4"/>
        <v>1361.0516400000001</v>
      </c>
      <c r="T87" s="108">
        <f t="shared" si="5"/>
        <v>0</v>
      </c>
      <c r="U87" s="108">
        <f t="shared" si="6"/>
        <v>0</v>
      </c>
      <c r="V87" s="109">
        <f t="shared" si="7"/>
        <v>0</v>
      </c>
      <c r="W87" s="92"/>
      <c r="AH87" s="92"/>
      <c r="AI87" s="92"/>
      <c r="AJ87" s="92"/>
      <c r="AQ87" s="92"/>
      <c r="AR87" s="92"/>
      <c r="AS87" s="92"/>
      <c r="BA87" s="92"/>
      <c r="BB87" s="92"/>
      <c r="BC87" s="92"/>
    </row>
    <row r="88" spans="1:55" s="91" customFormat="1" x14ac:dyDescent="0.25">
      <c r="A88" s="158">
        <v>81</v>
      </c>
      <c r="B88" s="159" t="s">
        <v>1063</v>
      </c>
      <c r="C88" s="153" t="s">
        <v>611</v>
      </c>
      <c r="D88" s="159" t="s">
        <v>536</v>
      </c>
      <c r="E88" s="159" t="s">
        <v>204</v>
      </c>
      <c r="F88" s="163" t="s">
        <v>224</v>
      </c>
      <c r="G88" s="121" t="s">
        <v>6</v>
      </c>
      <c r="H88" s="156">
        <v>51.41</v>
      </c>
      <c r="I88" s="102"/>
      <c r="J88" s="102">
        <v>1</v>
      </c>
      <c r="K88" s="102"/>
      <c r="L88" s="102"/>
      <c r="M88" s="102">
        <v>1</v>
      </c>
      <c r="N88" s="102">
        <v>1</v>
      </c>
      <c r="O88" s="102">
        <v>1</v>
      </c>
      <c r="P88" s="102">
        <v>1</v>
      </c>
      <c r="Q88" s="103"/>
      <c r="R88" s="122">
        <f>IFERROR(VLOOKUP(G88,'Úklid kategorie'!$E$5:$F$11,2,FALSE),"Není kategorie")</f>
        <v>0</v>
      </c>
      <c r="S88" s="107">
        <f t="shared" si="4"/>
        <v>1380.1117320000001</v>
      </c>
      <c r="T88" s="108">
        <f t="shared" si="5"/>
        <v>0</v>
      </c>
      <c r="U88" s="108">
        <f t="shared" si="6"/>
        <v>0</v>
      </c>
      <c r="V88" s="109">
        <f t="shared" si="7"/>
        <v>0</v>
      </c>
      <c r="W88" s="92"/>
      <c r="AH88" s="92"/>
      <c r="AI88" s="92"/>
      <c r="AJ88" s="92"/>
      <c r="AQ88" s="92"/>
      <c r="AR88" s="92"/>
      <c r="AS88" s="92"/>
      <c r="BA88" s="92"/>
      <c r="BB88" s="92"/>
      <c r="BC88" s="92"/>
    </row>
    <row r="89" spans="1:55" s="91" customFormat="1" x14ac:dyDescent="0.25">
      <c r="A89" s="158">
        <v>82</v>
      </c>
      <c r="B89" s="160" t="s">
        <v>1064</v>
      </c>
      <c r="C89" s="153" t="s">
        <v>611</v>
      </c>
      <c r="D89" s="160" t="s">
        <v>537</v>
      </c>
      <c r="E89" s="160" t="s">
        <v>211</v>
      </c>
      <c r="F89" s="163" t="s">
        <v>219</v>
      </c>
      <c r="G89" s="121" t="s">
        <v>2</v>
      </c>
      <c r="H89" s="150">
        <v>60.89</v>
      </c>
      <c r="I89" s="90"/>
      <c r="J89" s="102">
        <v>1</v>
      </c>
      <c r="K89" s="102"/>
      <c r="L89" s="102"/>
      <c r="M89" s="102">
        <v>1</v>
      </c>
      <c r="N89" s="102">
        <v>1</v>
      </c>
      <c r="O89" s="102"/>
      <c r="P89" s="102">
        <v>1</v>
      </c>
      <c r="Q89" s="90"/>
      <c r="R89" s="122">
        <f>IFERROR(VLOOKUP(G89,'Úklid kategorie'!$E$5:$F$11,2,FALSE),"Není kategorie")</f>
        <v>0</v>
      </c>
      <c r="S89" s="107">
        <f t="shared" si="4"/>
        <v>1614.3075613333335</v>
      </c>
      <c r="T89" s="108">
        <f t="shared" si="5"/>
        <v>0</v>
      </c>
      <c r="U89" s="108">
        <f t="shared" si="6"/>
        <v>0</v>
      </c>
      <c r="V89" s="109">
        <f t="shared" si="7"/>
        <v>0</v>
      </c>
      <c r="W89" s="92"/>
      <c r="AH89" s="92"/>
      <c r="AI89" s="92"/>
      <c r="AJ89" s="92"/>
      <c r="AQ89" s="92"/>
      <c r="AR89" s="92"/>
      <c r="AS89" s="92"/>
      <c r="BA89" s="92"/>
      <c r="BB89" s="92"/>
      <c r="BC89" s="92"/>
    </row>
    <row r="90" spans="1:55" s="91" customFormat="1" x14ac:dyDescent="0.25">
      <c r="A90" s="158">
        <v>83</v>
      </c>
      <c r="B90" s="159" t="s">
        <v>1065</v>
      </c>
      <c r="C90" s="153" t="s">
        <v>611</v>
      </c>
      <c r="D90" s="159" t="s">
        <v>538</v>
      </c>
      <c r="E90" s="159" t="s">
        <v>208</v>
      </c>
      <c r="F90" s="163" t="s">
        <v>219</v>
      </c>
      <c r="G90" s="121" t="s">
        <v>3</v>
      </c>
      <c r="H90" s="156">
        <v>22.14</v>
      </c>
      <c r="I90" s="103"/>
      <c r="J90" s="103">
        <v>1</v>
      </c>
      <c r="K90" s="103"/>
      <c r="L90" s="103"/>
      <c r="M90" s="103">
        <v>1</v>
      </c>
      <c r="N90" s="103">
        <v>1</v>
      </c>
      <c r="O90" s="103"/>
      <c r="P90" s="103">
        <v>1</v>
      </c>
      <c r="Q90" s="104"/>
      <c r="R90" s="122">
        <f>IFERROR(VLOOKUP(G90,'Úklid kategorie'!$E$5:$F$11,2,FALSE),"Není kategorie")</f>
        <v>0</v>
      </c>
      <c r="S90" s="107">
        <f t="shared" si="4"/>
        <v>586.97272800000007</v>
      </c>
      <c r="T90" s="108">
        <f t="shared" si="5"/>
        <v>0</v>
      </c>
      <c r="U90" s="108">
        <f t="shared" si="6"/>
        <v>0</v>
      </c>
      <c r="V90" s="109">
        <f t="shared" si="7"/>
        <v>0</v>
      </c>
      <c r="W90" s="92"/>
      <c r="AH90" s="92"/>
      <c r="AI90" s="92"/>
      <c r="AJ90" s="92"/>
      <c r="AQ90" s="92"/>
      <c r="AR90" s="92"/>
      <c r="AS90" s="92"/>
      <c r="BA90" s="92"/>
      <c r="BB90" s="92"/>
      <c r="BC90" s="92"/>
    </row>
    <row r="91" spans="1:55" s="91" customFormat="1" x14ac:dyDescent="0.25">
      <c r="A91" s="158">
        <v>84</v>
      </c>
      <c r="B91" s="160" t="s">
        <v>1066</v>
      </c>
      <c r="C91" s="153" t="s">
        <v>611</v>
      </c>
      <c r="D91" s="160" t="s">
        <v>539</v>
      </c>
      <c r="E91" s="160" t="s">
        <v>1090</v>
      </c>
      <c r="F91" s="234" t="s">
        <v>224</v>
      </c>
      <c r="G91" s="121"/>
      <c r="H91" s="150"/>
      <c r="I91" s="103"/>
      <c r="J91" s="103"/>
      <c r="K91" s="103"/>
      <c r="L91" s="103"/>
      <c r="M91" s="103"/>
      <c r="N91" s="103"/>
      <c r="O91" s="103"/>
      <c r="P91" s="103"/>
      <c r="Q91" s="102"/>
      <c r="R91" s="122" t="s">
        <v>1148</v>
      </c>
      <c r="S91" s="107">
        <f t="shared" si="4"/>
        <v>0</v>
      </c>
      <c r="T91" s="108">
        <v>0</v>
      </c>
      <c r="U91" s="108">
        <f t="shared" si="6"/>
        <v>0</v>
      </c>
      <c r="V91" s="109">
        <f t="shared" si="7"/>
        <v>0</v>
      </c>
      <c r="W91" s="92"/>
      <c r="AH91" s="92"/>
      <c r="AI91" s="92"/>
      <c r="AJ91" s="92"/>
      <c r="AQ91" s="92"/>
      <c r="AR91" s="92"/>
      <c r="AS91" s="92"/>
      <c r="BA91" s="92"/>
      <c r="BB91" s="92"/>
      <c r="BC91" s="92"/>
    </row>
    <row r="92" spans="1:55" x14ac:dyDescent="0.25">
      <c r="A92" s="158">
        <v>85</v>
      </c>
      <c r="B92" s="159" t="s">
        <v>1067</v>
      </c>
      <c r="C92" s="153" t="s">
        <v>611</v>
      </c>
      <c r="D92" s="159" t="s">
        <v>540</v>
      </c>
      <c r="E92" s="159" t="s">
        <v>208</v>
      </c>
      <c r="F92" s="163" t="s">
        <v>219</v>
      </c>
      <c r="G92" s="121" t="s">
        <v>3</v>
      </c>
      <c r="H92" s="156">
        <v>2.8</v>
      </c>
      <c r="I92" s="103"/>
      <c r="J92" s="103">
        <v>1</v>
      </c>
      <c r="K92" s="103"/>
      <c r="L92" s="103"/>
      <c r="M92" s="103">
        <v>1</v>
      </c>
      <c r="N92" s="103">
        <v>1</v>
      </c>
      <c r="O92" s="103"/>
      <c r="P92" s="103">
        <v>1</v>
      </c>
      <c r="Q92" s="102"/>
      <c r="R92" s="122">
        <f>IFERROR(VLOOKUP(G92,'Úklid kategorie'!$E$5:$F$11,2,FALSE),"Není kategorie")</f>
        <v>0</v>
      </c>
      <c r="S92" s="107">
        <f t="shared" si="4"/>
        <v>74.233226666666667</v>
      </c>
      <c r="T92" s="108">
        <f t="shared" si="5"/>
        <v>0</v>
      </c>
      <c r="U92" s="108">
        <f t="shared" si="6"/>
        <v>0</v>
      </c>
      <c r="V92" s="109">
        <f t="shared" si="7"/>
        <v>0</v>
      </c>
      <c r="W92" s="2"/>
      <c r="AH92" s="2"/>
      <c r="AI92" s="2"/>
      <c r="AJ92" s="2"/>
      <c r="AQ92" s="2"/>
      <c r="AR92" s="2"/>
      <c r="AS92" s="2"/>
      <c r="BA92" s="2"/>
      <c r="BB92" s="2"/>
      <c r="BC92" s="2"/>
    </row>
    <row r="93" spans="1:55" x14ac:dyDescent="0.25">
      <c r="A93" s="158">
        <v>86</v>
      </c>
      <c r="B93" s="160" t="s">
        <v>1068</v>
      </c>
      <c r="C93" s="153" t="s">
        <v>611</v>
      </c>
      <c r="D93" s="160" t="s">
        <v>542</v>
      </c>
      <c r="E93" s="160" t="s">
        <v>209</v>
      </c>
      <c r="F93" s="163" t="s">
        <v>219</v>
      </c>
      <c r="G93" s="121"/>
      <c r="H93" s="150"/>
      <c r="I93" s="103"/>
      <c r="J93" s="103"/>
      <c r="K93" s="103"/>
      <c r="L93" s="103"/>
      <c r="M93" s="103"/>
      <c r="N93" s="103"/>
      <c r="O93" s="103"/>
      <c r="P93" s="103"/>
      <c r="Q93" s="103"/>
      <c r="R93" s="122" t="s">
        <v>1153</v>
      </c>
      <c r="S93" s="107">
        <f t="shared" si="4"/>
        <v>0</v>
      </c>
      <c r="T93" s="108">
        <v>0</v>
      </c>
      <c r="U93" s="108">
        <f t="shared" si="6"/>
        <v>0</v>
      </c>
      <c r="V93" s="109">
        <f t="shared" si="7"/>
        <v>0</v>
      </c>
      <c r="W93" s="2"/>
      <c r="AH93" s="2"/>
      <c r="AI93" s="2"/>
      <c r="AJ93" s="2"/>
      <c r="AQ93" s="2"/>
      <c r="AR93" s="2"/>
      <c r="AS93" s="2"/>
      <c r="BA93" s="2"/>
      <c r="BB93" s="2"/>
      <c r="BC93" s="2"/>
    </row>
    <row r="94" spans="1:55" x14ac:dyDescent="0.25">
      <c r="A94" s="158">
        <v>87</v>
      </c>
      <c r="B94" s="159" t="s">
        <v>1069</v>
      </c>
      <c r="C94" s="153" t="s">
        <v>611</v>
      </c>
      <c r="D94" s="159" t="s">
        <v>544</v>
      </c>
      <c r="E94" s="159" t="s">
        <v>208</v>
      </c>
      <c r="F94" s="163" t="s">
        <v>219</v>
      </c>
      <c r="G94" s="121" t="s">
        <v>3</v>
      </c>
      <c r="H94" s="156">
        <v>21.92</v>
      </c>
      <c r="I94" s="103"/>
      <c r="J94" s="103">
        <v>1</v>
      </c>
      <c r="K94" s="103"/>
      <c r="L94" s="103"/>
      <c r="M94" s="103">
        <v>1</v>
      </c>
      <c r="N94" s="103">
        <v>1</v>
      </c>
      <c r="O94" s="103"/>
      <c r="P94" s="103">
        <v>1</v>
      </c>
      <c r="Q94" s="102"/>
      <c r="R94" s="122">
        <f>IFERROR(VLOOKUP(G94,'Úklid kategorie'!$E$5:$F$11,2,FALSE),"Není kategorie")</f>
        <v>0</v>
      </c>
      <c r="S94" s="107">
        <f t="shared" si="4"/>
        <v>581.14011733333336</v>
      </c>
      <c r="T94" s="108">
        <f t="shared" si="5"/>
        <v>0</v>
      </c>
      <c r="U94" s="108">
        <f t="shared" si="6"/>
        <v>0</v>
      </c>
      <c r="V94" s="109">
        <f t="shared" si="7"/>
        <v>0</v>
      </c>
      <c r="W94" s="2"/>
      <c r="AH94" s="2"/>
      <c r="AI94" s="2"/>
      <c r="AJ94" s="2"/>
      <c r="AQ94" s="2"/>
      <c r="AR94" s="2"/>
      <c r="AS94" s="2"/>
      <c r="BA94" s="2"/>
      <c r="BB94" s="2"/>
      <c r="BC94" s="2"/>
    </row>
    <row r="95" spans="1:55" ht="15.75" thickBot="1" x14ac:dyDescent="0.3">
      <c r="A95" s="158">
        <v>88</v>
      </c>
      <c r="B95" s="160" t="s">
        <v>1070</v>
      </c>
      <c r="C95" s="153" t="s">
        <v>612</v>
      </c>
      <c r="D95" s="160" t="s">
        <v>1073</v>
      </c>
      <c r="E95" s="160" t="s">
        <v>1080</v>
      </c>
      <c r="F95" s="234"/>
      <c r="G95" s="121"/>
      <c r="H95" s="150">
        <v>0</v>
      </c>
      <c r="I95" s="103"/>
      <c r="J95" s="103"/>
      <c r="K95" s="103"/>
      <c r="L95" s="103"/>
      <c r="M95" s="103"/>
      <c r="N95" s="103"/>
      <c r="O95" s="103"/>
      <c r="P95" s="103"/>
      <c r="Q95" s="102"/>
      <c r="R95" s="122" t="s">
        <v>1145</v>
      </c>
      <c r="S95" s="107">
        <f t="shared" si="4"/>
        <v>0</v>
      </c>
      <c r="T95" s="108">
        <v>0</v>
      </c>
      <c r="U95" s="108">
        <f t="shared" si="6"/>
        <v>0</v>
      </c>
      <c r="V95" s="109">
        <f t="shared" si="7"/>
        <v>0</v>
      </c>
      <c r="W95" s="2"/>
      <c r="AH95" s="2"/>
      <c r="AI95" s="2"/>
      <c r="AJ95" s="2"/>
      <c r="AQ95" s="2"/>
      <c r="AR95" s="2"/>
      <c r="AS95" s="2"/>
      <c r="BA95" s="2"/>
      <c r="BB95" s="2"/>
      <c r="BC95" s="2"/>
    </row>
    <row r="96" spans="1:55" ht="15.75" thickBot="1" x14ac:dyDescent="0.3">
      <c r="A96" s="110"/>
      <c r="B96" s="111"/>
      <c r="C96" s="111"/>
      <c r="D96" s="111"/>
      <c r="E96" s="111"/>
      <c r="F96" s="112"/>
      <c r="G96" s="113"/>
      <c r="H96" s="114"/>
      <c r="I96" s="52"/>
      <c r="J96" s="52"/>
      <c r="K96" s="52"/>
      <c r="L96" s="52"/>
      <c r="M96" s="52"/>
      <c r="N96" s="52"/>
      <c r="O96" s="52"/>
      <c r="P96" s="52"/>
      <c r="Q96" s="52"/>
      <c r="R96" s="53"/>
      <c r="S96" s="72">
        <f>SUM(S8:S95)</f>
        <v>92525.035517333366</v>
      </c>
      <c r="T96" s="54"/>
      <c r="U96" s="54"/>
      <c r="V96" s="55"/>
    </row>
    <row r="97" spans="1:26" ht="21.75" thickBot="1" x14ac:dyDescent="0.4">
      <c r="A97" s="25"/>
      <c r="B97" s="26"/>
      <c r="C97" s="26"/>
      <c r="D97" s="26"/>
      <c r="E97" s="26"/>
      <c r="G97" s="27"/>
      <c r="I97" s="29"/>
      <c r="J97" s="29"/>
      <c r="K97" s="29"/>
      <c r="L97" s="29"/>
      <c r="M97" s="29"/>
      <c r="N97" s="29"/>
      <c r="O97" s="29"/>
      <c r="P97" s="29"/>
      <c r="Q97" s="29"/>
      <c r="R97" s="336" t="s">
        <v>55</v>
      </c>
      <c r="S97" s="337"/>
      <c r="T97" s="338"/>
      <c r="U97" s="34">
        <f>SUM(U8:U96)</f>
        <v>0</v>
      </c>
      <c r="V97" s="35">
        <f>SUM(V8:V96)</f>
        <v>0</v>
      </c>
    </row>
    <row r="98" spans="1:26" ht="21" x14ac:dyDescent="0.35">
      <c r="A98" s="73"/>
      <c r="B98" s="74"/>
      <c r="C98" s="74"/>
      <c r="D98" s="74"/>
      <c r="E98" s="74"/>
      <c r="F98" s="75"/>
      <c r="G98" s="76"/>
      <c r="H98" s="77"/>
      <c r="I98" s="78"/>
      <c r="J98" s="78"/>
      <c r="K98" s="78"/>
      <c r="L98" s="78"/>
      <c r="M98" s="78"/>
      <c r="N98" s="78"/>
      <c r="O98" s="78"/>
      <c r="P98" s="78"/>
      <c r="Q98" s="78"/>
      <c r="R98" s="79"/>
      <c r="S98" s="79"/>
      <c r="T98" s="79"/>
      <c r="U98" s="80"/>
      <c r="V98" s="81"/>
    </row>
    <row r="99" spans="1:26" ht="21.75" thickBot="1" x14ac:dyDescent="0.4">
      <c r="A99" s="25"/>
      <c r="B99" s="26"/>
      <c r="C99" s="26"/>
      <c r="D99" s="26"/>
      <c r="E99" s="26"/>
      <c r="G99" s="27"/>
      <c r="I99" s="29"/>
      <c r="J99" s="29"/>
      <c r="K99" s="29"/>
      <c r="L99" s="29"/>
      <c r="M99" s="29"/>
      <c r="N99" s="29"/>
      <c r="O99" s="29"/>
      <c r="P99" s="29"/>
      <c r="Q99" s="29"/>
      <c r="R99" s="70"/>
      <c r="S99" s="70"/>
      <c r="T99" s="70"/>
      <c r="U99" s="69"/>
      <c r="V99" s="71"/>
    </row>
    <row r="100" spans="1:26" ht="44.25" customHeight="1" thickBot="1" x14ac:dyDescent="0.4">
      <c r="A100" s="306" t="s">
        <v>72</v>
      </c>
      <c r="B100" s="307"/>
      <c r="C100" s="307"/>
      <c r="D100" s="307"/>
      <c r="E100" s="307"/>
      <c r="F100" s="308"/>
      <c r="G100" s="309" t="s">
        <v>49</v>
      </c>
      <c r="H100" s="310"/>
      <c r="I100" s="310"/>
      <c r="J100" s="310"/>
      <c r="K100" s="310"/>
      <c r="L100" s="310"/>
      <c r="M100" s="310"/>
      <c r="N100" s="310"/>
      <c r="O100" s="310"/>
      <c r="P100" s="310"/>
      <c r="Q100" s="310"/>
      <c r="R100" s="310"/>
      <c r="S100" s="310"/>
      <c r="T100" s="310"/>
      <c r="U100" s="310"/>
      <c r="V100" s="311"/>
    </row>
    <row r="101" spans="1:26" x14ac:dyDescent="0.25">
      <c r="A101" s="312" t="s">
        <v>26</v>
      </c>
      <c r="B101" s="314" t="s">
        <v>21</v>
      </c>
      <c r="C101" s="300" t="s">
        <v>22</v>
      </c>
      <c r="D101" s="316" t="s">
        <v>23</v>
      </c>
      <c r="E101" s="300" t="s">
        <v>73</v>
      </c>
      <c r="F101" s="318"/>
      <c r="G101" s="300" t="s">
        <v>1</v>
      </c>
      <c r="H101" s="300" t="s">
        <v>111</v>
      </c>
      <c r="I101" s="300" t="s">
        <v>8</v>
      </c>
      <c r="J101" s="300"/>
      <c r="K101" s="300"/>
      <c r="L101" s="300"/>
      <c r="M101" s="300"/>
      <c r="N101" s="300"/>
      <c r="O101" s="300"/>
      <c r="P101" s="300"/>
      <c r="Q101" s="321"/>
      <c r="R101" s="322" t="s">
        <v>43</v>
      </c>
      <c r="S101" s="325"/>
      <c r="T101" s="300"/>
      <c r="U101" s="303" t="s">
        <v>75</v>
      </c>
      <c r="V101" s="332" t="s">
        <v>77</v>
      </c>
    </row>
    <row r="102" spans="1:26" x14ac:dyDescent="0.25">
      <c r="A102" s="313"/>
      <c r="B102" s="315"/>
      <c r="C102" s="301"/>
      <c r="D102" s="317"/>
      <c r="E102" s="301"/>
      <c r="F102" s="319"/>
      <c r="G102" s="301"/>
      <c r="H102" s="301"/>
      <c r="I102" s="335" t="s">
        <v>10</v>
      </c>
      <c r="J102" s="335"/>
      <c r="K102" s="335" t="s">
        <v>11</v>
      </c>
      <c r="L102" s="335"/>
      <c r="M102" s="301" t="s">
        <v>12</v>
      </c>
      <c r="N102" s="301" t="s">
        <v>13</v>
      </c>
      <c r="O102" s="328" t="s">
        <v>14</v>
      </c>
      <c r="P102" s="328" t="s">
        <v>15</v>
      </c>
      <c r="Q102" s="330" t="s">
        <v>16</v>
      </c>
      <c r="R102" s="323"/>
      <c r="S102" s="326"/>
      <c r="T102" s="301"/>
      <c r="U102" s="304"/>
      <c r="V102" s="333"/>
    </row>
    <row r="103" spans="1:26" ht="15.75" thickBot="1" x14ac:dyDescent="0.3">
      <c r="A103" s="313"/>
      <c r="B103" s="315"/>
      <c r="C103" s="302"/>
      <c r="D103" s="317"/>
      <c r="E103" s="302"/>
      <c r="F103" s="320"/>
      <c r="G103" s="302"/>
      <c r="H103" s="302"/>
      <c r="I103" s="15" t="s">
        <v>17</v>
      </c>
      <c r="J103" s="15" t="s">
        <v>18</v>
      </c>
      <c r="K103" s="16" t="s">
        <v>19</v>
      </c>
      <c r="L103" s="16" t="s">
        <v>20</v>
      </c>
      <c r="M103" s="302"/>
      <c r="N103" s="302"/>
      <c r="O103" s="329"/>
      <c r="P103" s="329"/>
      <c r="Q103" s="331"/>
      <c r="R103" s="324"/>
      <c r="S103" s="327"/>
      <c r="T103" s="302"/>
      <c r="U103" s="305"/>
      <c r="V103" s="334"/>
    </row>
    <row r="104" spans="1:26" s="67" customFormat="1" ht="15.75" thickBot="1" x14ac:dyDescent="0.3">
      <c r="A104" s="84">
        <v>1</v>
      </c>
      <c r="B104" s="85" t="s">
        <v>1124</v>
      </c>
      <c r="C104" s="296" t="s">
        <v>88</v>
      </c>
      <c r="D104" s="296"/>
      <c r="E104" s="296"/>
      <c r="F104" s="296"/>
      <c r="G104" s="85" t="s">
        <v>112</v>
      </c>
      <c r="H104" s="137">
        <v>1491</v>
      </c>
      <c r="I104" s="86"/>
      <c r="J104" s="86"/>
      <c r="K104" s="86"/>
      <c r="L104" s="86"/>
      <c r="M104" s="86"/>
      <c r="N104" s="86"/>
      <c r="O104" s="86"/>
      <c r="P104" s="86"/>
      <c r="Q104" s="86">
        <v>1</v>
      </c>
      <c r="R104" s="89">
        <f>'Úklid kategorie'!$F$17</f>
        <v>0</v>
      </c>
      <c r="S104" s="87"/>
      <c r="T104" s="87"/>
      <c r="U104" s="87">
        <f>H104*R104</f>
        <v>0</v>
      </c>
      <c r="V104" s="88">
        <f>U104*3</f>
        <v>0</v>
      </c>
      <c r="W104"/>
      <c r="X104"/>
      <c r="Y104"/>
      <c r="Z104"/>
    </row>
    <row r="105" spans="1:26" s="67" customFormat="1" ht="16.899999999999999" hidden="1" customHeight="1" thickBot="1" x14ac:dyDescent="0.3">
      <c r="A105" s="84">
        <v>2</v>
      </c>
      <c r="B105" s="85" t="s">
        <v>87</v>
      </c>
      <c r="C105" s="296" t="s">
        <v>91</v>
      </c>
      <c r="D105" s="296"/>
      <c r="E105" s="296"/>
      <c r="F105" s="296"/>
      <c r="G105" s="85" t="s">
        <v>82</v>
      </c>
      <c r="H105" s="106"/>
      <c r="I105" s="86"/>
      <c r="J105" s="86"/>
      <c r="K105" s="86"/>
      <c r="L105" s="86"/>
      <c r="M105" s="86"/>
      <c r="N105" s="86"/>
      <c r="O105" s="86"/>
      <c r="P105" s="86"/>
      <c r="Q105" s="86">
        <v>1</v>
      </c>
      <c r="R105" s="89"/>
      <c r="S105" s="87"/>
      <c r="T105" s="87"/>
      <c r="U105" s="87">
        <f>H105*R105</f>
        <v>0</v>
      </c>
      <c r="V105" s="88">
        <f>U105*3</f>
        <v>0</v>
      </c>
      <c r="W105"/>
      <c r="X105"/>
      <c r="Y105"/>
      <c r="Z105"/>
    </row>
    <row r="106" spans="1:26" ht="21.75" thickBot="1" x14ac:dyDescent="0.4">
      <c r="R106" s="297" t="s">
        <v>74</v>
      </c>
      <c r="S106" s="298"/>
      <c r="T106" s="299"/>
      <c r="U106" s="68">
        <f>SUM(U104:U105)</f>
        <v>0</v>
      </c>
      <c r="V106" s="33">
        <f>SUM(V104:V105)</f>
        <v>0</v>
      </c>
      <c r="W106" s="67"/>
      <c r="X106" s="67"/>
      <c r="Y106" s="67"/>
      <c r="Z106" s="67"/>
    </row>
    <row r="107" spans="1:26" ht="21" x14ac:dyDescent="0.35">
      <c r="A107" s="25"/>
      <c r="B107" s="26"/>
      <c r="C107" s="26"/>
      <c r="D107" s="26"/>
      <c r="E107" s="26"/>
      <c r="F107" s="26"/>
      <c r="G107" s="27"/>
      <c r="H107" s="28"/>
      <c r="I107" s="29"/>
      <c r="J107" s="29"/>
      <c r="K107" s="29"/>
      <c r="L107" s="29"/>
      <c r="M107" s="29"/>
      <c r="N107" s="29"/>
      <c r="O107" s="29"/>
      <c r="P107" s="29"/>
      <c r="Q107" s="29"/>
      <c r="R107" s="30"/>
      <c r="S107" s="30"/>
      <c r="T107" s="30"/>
      <c r="U107" s="31"/>
      <c r="V107" s="32"/>
    </row>
    <row r="108" spans="1:26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8"/>
      <c r="K108" s="18"/>
      <c r="L108" s="18"/>
      <c r="M108" s="18"/>
      <c r="N108" s="18"/>
      <c r="O108" s="18"/>
      <c r="P108" s="18"/>
      <c r="Q108" s="18"/>
      <c r="R108" s="19"/>
      <c r="S108" s="20"/>
      <c r="T108" s="21"/>
      <c r="U108" s="22"/>
      <c r="V108" s="18"/>
    </row>
    <row r="109" spans="1:26" x14ac:dyDescent="0.25">
      <c r="A109" s="6"/>
      <c r="B109" s="6"/>
      <c r="C109" s="6"/>
      <c r="D109" s="6"/>
      <c r="E109" s="6"/>
      <c r="F109" s="6"/>
      <c r="G109" s="6"/>
      <c r="H109" s="6"/>
      <c r="I109" s="6"/>
      <c r="R109" s="2"/>
      <c r="T109" s="10"/>
      <c r="U109" s="11"/>
    </row>
    <row r="110" spans="1:26" x14ac:dyDescent="0.25">
      <c r="E110" s="7"/>
      <c r="M110" s="7"/>
      <c r="R110" s="4"/>
      <c r="S110" s="12"/>
      <c r="T110" s="12"/>
      <c r="U110" s="5"/>
    </row>
    <row r="111" spans="1:26" x14ac:dyDescent="0.25">
      <c r="D111" s="8"/>
      <c r="Q111" s="6"/>
      <c r="R111" s="4"/>
      <c r="S111" s="3"/>
      <c r="T111" s="3"/>
      <c r="U111" s="9"/>
    </row>
    <row r="112" spans="1:26" x14ac:dyDescent="0.25">
      <c r="D112" s="18"/>
      <c r="E112" s="18"/>
      <c r="F112" s="18"/>
      <c r="G112" s="23"/>
      <c r="H112" s="20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20"/>
      <c r="T112" s="18"/>
      <c r="U112" s="24"/>
      <c r="V112" s="18"/>
    </row>
    <row r="113" spans="4:22" x14ac:dyDescent="0.25">
      <c r="D113" s="346" t="s">
        <v>54</v>
      </c>
      <c r="E113" s="346"/>
      <c r="F113" s="346"/>
      <c r="G113" s="346"/>
      <c r="U113" s="4"/>
    </row>
    <row r="114" spans="4:22" x14ac:dyDescent="0.25">
      <c r="D114" s="2"/>
      <c r="E114" s="339"/>
      <c r="F114" s="339"/>
      <c r="G114" t="s">
        <v>48</v>
      </c>
      <c r="U114" s="4"/>
    </row>
    <row r="115" spans="4:22" x14ac:dyDescent="0.25">
      <c r="D115" s="2" t="s">
        <v>2</v>
      </c>
      <c r="E115">
        <f>365/12</f>
        <v>30.416666666666668</v>
      </c>
      <c r="F115" s="14">
        <v>30.416699999999999</v>
      </c>
      <c r="G115" t="s">
        <v>44</v>
      </c>
      <c r="U115" s="4"/>
    </row>
    <row r="116" spans="4:22" x14ac:dyDescent="0.25">
      <c r="D116" s="2" t="s">
        <v>27</v>
      </c>
      <c r="E116">
        <f>53/12</f>
        <v>4.416666666666667</v>
      </c>
      <c r="F116" s="14">
        <v>4.3452000000000002</v>
      </c>
      <c r="G116" t="s">
        <v>45</v>
      </c>
      <c r="U116" s="4"/>
    </row>
    <row r="117" spans="4:22" x14ac:dyDescent="0.25">
      <c r="D117" s="2" t="s">
        <v>28</v>
      </c>
      <c r="E117">
        <f>52/12</f>
        <v>4.333333333333333</v>
      </c>
      <c r="F117" s="14">
        <v>4.3452000000000002</v>
      </c>
      <c r="G117" t="s">
        <v>46</v>
      </c>
      <c r="U117" s="4"/>
    </row>
    <row r="118" spans="4:22" x14ac:dyDescent="0.25">
      <c r="D118" s="2" t="s">
        <v>13</v>
      </c>
      <c r="E118">
        <f>53/12</f>
        <v>4.416666666666667</v>
      </c>
      <c r="F118" s="14">
        <v>4.3452000000000002</v>
      </c>
      <c r="G118" t="s">
        <v>47</v>
      </c>
    </row>
    <row r="120" spans="4:22" x14ac:dyDescent="0.25">
      <c r="D120" s="18"/>
      <c r="E120" s="18"/>
      <c r="F120" s="18"/>
      <c r="G120" s="23"/>
      <c r="H120" s="20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20"/>
      <c r="T120" s="18"/>
      <c r="U120" s="18"/>
      <c r="V120" s="18"/>
    </row>
  </sheetData>
  <autoFilter ref="A7:V97" xr:uid="{00000000-0009-0000-0000-000008000000}"/>
  <mergeCells count="52">
    <mergeCell ref="C104:F104"/>
    <mergeCell ref="C105:F105"/>
    <mergeCell ref="R106:T106"/>
    <mergeCell ref="D113:G113"/>
    <mergeCell ref="E114:F114"/>
    <mergeCell ref="R101:R103"/>
    <mergeCell ref="S101:S103"/>
    <mergeCell ref="U101:U103"/>
    <mergeCell ref="V101:V103"/>
    <mergeCell ref="I102:J102"/>
    <mergeCell ref="K102:L102"/>
    <mergeCell ref="M102:M103"/>
    <mergeCell ref="N102:N103"/>
    <mergeCell ref="O102:O103"/>
    <mergeCell ref="P102:P103"/>
    <mergeCell ref="Q102:Q103"/>
    <mergeCell ref="T101:T103"/>
    <mergeCell ref="A101:A103"/>
    <mergeCell ref="B101:B103"/>
    <mergeCell ref="C101:C103"/>
    <mergeCell ref="D101:D103"/>
    <mergeCell ref="E101:E103"/>
    <mergeCell ref="R97:T97"/>
    <mergeCell ref="A100:F100"/>
    <mergeCell ref="G100:V100"/>
    <mergeCell ref="V4:V6"/>
    <mergeCell ref="K5:L5"/>
    <mergeCell ref="M5:M6"/>
    <mergeCell ref="N5:N6"/>
    <mergeCell ref="F101:F103"/>
    <mergeCell ref="O5:O6"/>
    <mergeCell ref="G101:G103"/>
    <mergeCell ref="H101:H103"/>
    <mergeCell ref="I101:Q101"/>
    <mergeCell ref="P5:P6"/>
    <mergeCell ref="Q5:Q6"/>
    <mergeCell ref="A3:F3"/>
    <mergeCell ref="G3:V3"/>
    <mergeCell ref="A4:A6"/>
    <mergeCell ref="B4:B6"/>
    <mergeCell ref="C4:C6"/>
    <mergeCell ref="D4:D6"/>
    <mergeCell ref="E4:E6"/>
    <mergeCell ref="F4:F6"/>
    <mergeCell ref="G4:G6"/>
    <mergeCell ref="H4:H6"/>
    <mergeCell ref="I4:Q4"/>
    <mergeCell ref="R4:R6"/>
    <mergeCell ref="S4:S6"/>
    <mergeCell ref="T4:T6"/>
    <mergeCell ref="U4:U6"/>
    <mergeCell ref="I5:J5"/>
  </mergeCells>
  <phoneticPr fontId="25" type="noConversion"/>
  <pageMargins left="0.78740157480314965" right="0.78740157480314965" top="0.98425196850393704" bottom="0.98425196850393704" header="0.51181102362204722" footer="0.51181102362204722"/>
  <pageSetup paperSize="8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Úklid kategorie</vt:lpstr>
      <vt:lpstr>Úklid EC</vt:lpstr>
      <vt:lpstr> Úklid EK</vt:lpstr>
      <vt:lpstr>Úklid EH</vt:lpstr>
      <vt:lpstr>Úklid EZ</vt:lpstr>
      <vt:lpstr>Úklid EL</vt:lpstr>
      <vt:lpstr>Úklid EP</vt:lpstr>
      <vt:lpstr>Úklid ES</vt:lpstr>
      <vt:lpstr>Úklid EU</vt:lpstr>
      <vt:lpstr>OKNA 1</vt:lpstr>
      <vt:lpstr>OKNA 2</vt:lpstr>
    </vt:vector>
  </TitlesOfParts>
  <Company>Západočeská univerzita v Plzni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Kratochvíl</dc:creator>
  <cp:lastModifiedBy>Štěpán Mátl</cp:lastModifiedBy>
  <cp:lastPrinted>2025-09-04T12:55:25Z</cp:lastPrinted>
  <dcterms:created xsi:type="dcterms:W3CDTF">2021-10-08T12:20:57Z</dcterms:created>
  <dcterms:modified xsi:type="dcterms:W3CDTF">2025-10-06T10:39:36Z</dcterms:modified>
</cp:coreProperties>
</file>